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elle1" sheetId="1" r:id="rId1"/>
  </sheets>
  <definedNames>
    <definedName name="_xlnm.Print_Area" localSheetId="0">'Tabelle1'!$A$1:$H$43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<sst xmlns="http://schemas.openxmlformats.org/spreadsheetml/2006/main" count="40" uniqueCount="39">
  <si>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 I.</t>
  </si>
  <si>
    <t xml:space="preserve"> 1.</t>
  </si>
  <si>
    <t>Personalausgaben</t>
  </si>
  <si>
    <t xml:space="preserve"> 2.</t>
  </si>
  <si>
    <t>Sachausgaben</t>
  </si>
  <si>
    <t xml:space="preserve"> 3.</t>
  </si>
  <si>
    <t>Mieten, Pachten, Entschädigungen</t>
  </si>
  <si>
    <t>4.</t>
  </si>
  <si>
    <t>Bewirtschaftung Grundstücke</t>
  </si>
  <si>
    <t>5.</t>
  </si>
  <si>
    <t>6.</t>
  </si>
  <si>
    <t>7.</t>
  </si>
  <si>
    <t>Sachverständigen-/Verfahrenskosten</t>
  </si>
  <si>
    <t>8.</t>
  </si>
  <si>
    <t>9.</t>
  </si>
  <si>
    <t>Abschreibung des Anlagekapitals</t>
  </si>
  <si>
    <t>Verzinsung des Anlagekapitals</t>
  </si>
  <si>
    <t>II.</t>
  </si>
  <si>
    <t>1.</t>
  </si>
  <si>
    <t xml:space="preserve">Benutzungsgebühren </t>
  </si>
  <si>
    <t>2.</t>
  </si>
  <si>
    <t xml:space="preserve">Mieten/Pachten </t>
  </si>
  <si>
    <t>3.</t>
  </si>
  <si>
    <t>Erstattung Personalkosten WBC</t>
  </si>
  <si>
    <t>kalkulierte Entnahme aus der Rücklage</t>
  </si>
  <si>
    <t>Entgeltzahlung an WBC, DBG</t>
  </si>
  <si>
    <t xml:space="preserve">Kalkulation </t>
  </si>
  <si>
    <t>Abgrenzungs-posten</t>
  </si>
  <si>
    <t>Betriebser-gebnis (BE)</t>
  </si>
  <si>
    <t>Abweichung Kalkulation / BE</t>
  </si>
  <si>
    <t>Betriebsergebnis</t>
  </si>
  <si>
    <t xml:space="preserve">Aufwand </t>
  </si>
  <si>
    <t>Ertrag</t>
  </si>
  <si>
    <t>Innere Verrechnung gem. § 14 Abs. 3 GemHVO</t>
  </si>
  <si>
    <t>Gesamt:</t>
  </si>
  <si>
    <t>Rechnungs-ergebnis 2009</t>
  </si>
  <si>
    <r>
      <t xml:space="preserve">Betriebsergebnis für die kostenrechnende Enrichtung Abfallwirtschaft
Haushaltsjahr </t>
    </r>
    <r>
      <rPr>
        <b/>
        <sz val="11"/>
        <rFont val="Arial"/>
        <family val="2"/>
      </rPr>
      <t>2009</t>
    </r>
  </si>
  <si>
    <t>AAV Beitrag</t>
  </si>
  <si>
    <t>Verkaufserlöse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</si>
</sst>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407];[Red]\-#,##0.00\ [$€-407]"/>
    <numFmt numFmtId="173" formatCode="#,##0.00\ [$€-1];[Red]\-#,##0.00\ [$€-1]"/>
    <numFmt numFmtId="174" formatCode="#,##0.00_ ;[Red]\-#,##0.00\ "/>
    <numFmt numFmtId="175" formatCode="#,##0_ ;[Red]\-#,##0\ "/>
  </numFmts>
  <fonts count="9">
    <font>
      <sz val="10"/>
      <name val="Arial"/>
      <family val="0"/>
    </font>
    <font>
      <sz val="8"/>
      <name val="Times New Roman"/>
      <family val="1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75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1">
      <selection activeCell="I36" sqref="I36"/>
    </sheetView>
  </sheetViews>
  <sheetFormatPr defaultColWidth="11.421875" defaultRowHeight="12.75"/>
  <cols>
    <col min="1" max="1" width="3.421875" style="4" customWidth="1"/>
    <col min="2" max="2" width="2.7109375" style="4" customWidth="1"/>
    <col min="3" max="3" width="39.00390625" style="4" customWidth="1"/>
    <col min="4" max="4" width="9.7109375" style="12" customWidth="1"/>
    <col min="5" max="5" width="10.28125" style="4" customWidth="1"/>
    <col min="6" max="6" width="11.421875" style="4" customWidth="1"/>
    <col min="7" max="8" width="10.28125" style="4" customWidth="1"/>
    <col min="9" max="16384" width="11.421875" style="4" customWidth="1"/>
  </cols>
  <sheetData>
    <row r="1" spans="1:12" s="1" customFormat="1" ht="34.5" customHeight="1">
      <c r="A1" s="24" t="s">
        <v>36</v>
      </c>
      <c r="B1" s="25"/>
      <c r="C1" s="25"/>
      <c r="D1" s="25"/>
      <c r="E1" s="25"/>
      <c r="F1" s="25"/>
      <c r="G1" s="25"/>
      <c r="H1" s="25"/>
      <c r="J1" s="21"/>
      <c r="K1" s="16"/>
      <c r="L1" s="16"/>
    </row>
    <row r="2" spans="1:5" ht="12.75">
      <c r="A2"/>
      <c r="B2"/>
      <c r="C2"/>
      <c r="D2" s="9"/>
      <c r="E2" s="11"/>
    </row>
    <row r="3" spans="1:9" ht="48">
      <c r="A3" s="5" t="s">
        <v>0</v>
      </c>
      <c r="B3" s="3" t="s">
        <v>31</v>
      </c>
      <c r="C3" s="5"/>
      <c r="D3" s="23" t="s">
        <v>26</v>
      </c>
      <c r="E3" s="23" t="s">
        <v>35</v>
      </c>
      <c r="F3" s="22" t="s">
        <v>27</v>
      </c>
      <c r="G3" s="22" t="s">
        <v>28</v>
      </c>
      <c r="H3" s="22" t="s">
        <v>29</v>
      </c>
      <c r="I3" s="17"/>
    </row>
    <row r="4" spans="1:8" ht="12">
      <c r="A4" s="2"/>
      <c r="B4" s="2"/>
      <c r="C4" s="2"/>
      <c r="D4" s="18"/>
      <c r="E4" s="18"/>
      <c r="F4" s="18"/>
      <c r="G4" s="19"/>
      <c r="H4" s="19"/>
    </row>
    <row r="5" spans="1:8" s="6" customFormat="1" ht="12">
      <c r="A5" s="2"/>
      <c r="B5" s="7" t="s">
        <v>1</v>
      </c>
      <c r="C5" s="2" t="s">
        <v>2</v>
      </c>
      <c r="D5" s="18">
        <v>243266</v>
      </c>
      <c r="E5" s="18">
        <v>228704.58</v>
      </c>
      <c r="F5" s="18">
        <f>248133.36-E5</f>
        <v>19428.78</v>
      </c>
      <c r="G5" s="18">
        <f>E5+F5</f>
        <v>248133.36</v>
      </c>
      <c r="H5" s="18">
        <f>D5-G5</f>
        <v>-4867.359999999986</v>
      </c>
    </row>
    <row r="6" spans="1:8" ht="12">
      <c r="A6" s="2"/>
      <c r="B6" s="7"/>
      <c r="C6" s="2"/>
      <c r="D6" s="18"/>
      <c r="E6" s="18"/>
      <c r="F6" s="19"/>
      <c r="G6" s="18"/>
      <c r="H6" s="18"/>
    </row>
    <row r="7" spans="1:8" ht="12">
      <c r="A7" s="2"/>
      <c r="B7" s="7" t="s">
        <v>3</v>
      </c>
      <c r="C7" s="2" t="s">
        <v>4</v>
      </c>
      <c r="D7" s="18">
        <v>5000</v>
      </c>
      <c r="E7" s="18">
        <f>160+315.77+196.08+4.43+1814.5+500+341.33+9.75+1000+1457.03+253.38+500+0</f>
        <v>6552.2699999999995</v>
      </c>
      <c r="F7" s="18"/>
      <c r="G7" s="18">
        <f aca="true" t="shared" si="0" ref="G7:G23">E7+F7</f>
        <v>6552.2699999999995</v>
      </c>
      <c r="H7" s="18">
        <f aca="true" t="shared" si="1" ref="H7:H23">D7-G7</f>
        <v>-1552.2699999999995</v>
      </c>
    </row>
    <row r="8" spans="1:8" ht="12">
      <c r="A8" s="2"/>
      <c r="B8" s="7"/>
      <c r="C8" s="2"/>
      <c r="D8" s="18"/>
      <c r="E8" s="18"/>
      <c r="F8" s="19"/>
      <c r="G8" s="18"/>
      <c r="H8" s="18"/>
    </row>
    <row r="9" spans="1:9" ht="12">
      <c r="A9" s="2"/>
      <c r="B9" s="7" t="s">
        <v>5</v>
      </c>
      <c r="C9" s="2" t="s">
        <v>6</v>
      </c>
      <c r="D9" s="18">
        <v>90000</v>
      </c>
      <c r="E9" s="18">
        <v>93139.37</v>
      </c>
      <c r="F9" s="18"/>
      <c r="G9" s="18">
        <f t="shared" si="0"/>
        <v>93139.37</v>
      </c>
      <c r="H9" s="18">
        <f t="shared" si="1"/>
        <v>-3139.3699999999953</v>
      </c>
      <c r="I9" s="6"/>
    </row>
    <row r="10" spans="1:8" ht="12">
      <c r="A10" s="2"/>
      <c r="B10" s="2"/>
      <c r="C10" s="2"/>
      <c r="D10" s="18"/>
      <c r="E10" s="18"/>
      <c r="F10" s="19"/>
      <c r="G10" s="18"/>
      <c r="H10" s="18"/>
    </row>
    <row r="11" spans="1:8" ht="12">
      <c r="A11" s="2"/>
      <c r="B11" s="2"/>
      <c r="C11" s="2" t="s">
        <v>37</v>
      </c>
      <c r="D11" s="18">
        <v>0</v>
      </c>
      <c r="E11" s="18">
        <v>6611.52</v>
      </c>
      <c r="F11" s="19"/>
      <c r="G11" s="18">
        <f t="shared" si="0"/>
        <v>6611.52</v>
      </c>
      <c r="H11" s="18">
        <f t="shared" si="1"/>
        <v>-6611.52</v>
      </c>
    </row>
    <row r="12" spans="1:8" ht="12">
      <c r="A12" s="2"/>
      <c r="B12" s="2"/>
      <c r="C12" s="2"/>
      <c r="D12" s="18"/>
      <c r="E12" s="18"/>
      <c r="F12" s="19"/>
      <c r="G12" s="18"/>
      <c r="H12" s="18"/>
    </row>
    <row r="13" spans="1:9" ht="12">
      <c r="A13" s="2"/>
      <c r="B13" s="7" t="s">
        <v>7</v>
      </c>
      <c r="C13" s="2" t="s">
        <v>8</v>
      </c>
      <c r="D13" s="18">
        <v>110000</v>
      </c>
      <c r="E13" s="18">
        <v>95740</v>
      </c>
      <c r="F13" s="18">
        <f>9522-6903.21</f>
        <v>2618.79</v>
      </c>
      <c r="G13" s="18">
        <f t="shared" si="0"/>
        <v>98358.79</v>
      </c>
      <c r="H13" s="18">
        <f t="shared" si="1"/>
        <v>11641.210000000006</v>
      </c>
      <c r="I13" s="6"/>
    </row>
    <row r="14" spans="1:8" ht="12">
      <c r="A14" s="2"/>
      <c r="B14" s="7"/>
      <c r="C14" s="2"/>
      <c r="D14" s="18"/>
      <c r="E14" s="18"/>
      <c r="F14" s="19"/>
      <c r="G14" s="18"/>
      <c r="H14" s="18"/>
    </row>
    <row r="15" spans="1:9" ht="12">
      <c r="A15" s="2"/>
      <c r="B15" s="7" t="s">
        <v>9</v>
      </c>
      <c r="C15" s="2" t="s">
        <v>25</v>
      </c>
      <c r="D15" s="18">
        <f>7283372+1150940</f>
        <v>8434312</v>
      </c>
      <c r="E15" s="18">
        <v>8194505</v>
      </c>
      <c r="F15" s="18">
        <f>ROUND((6972633*1.19),2)-E15</f>
        <v>102928.26999999955</v>
      </c>
      <c r="G15" s="18">
        <f t="shared" si="0"/>
        <v>8297433.27</v>
      </c>
      <c r="H15" s="18">
        <f t="shared" si="1"/>
        <v>136878.73000000045</v>
      </c>
      <c r="I15" s="6"/>
    </row>
    <row r="16" spans="1:8" ht="12">
      <c r="A16" s="2"/>
      <c r="B16" s="7"/>
      <c r="C16" s="2"/>
      <c r="D16" s="18"/>
      <c r="E16" s="18"/>
      <c r="F16" s="19"/>
      <c r="G16" s="18"/>
      <c r="H16" s="18"/>
    </row>
    <row r="17" spans="1:8" ht="12">
      <c r="A17" s="2"/>
      <c r="B17" s="7" t="s">
        <v>10</v>
      </c>
      <c r="C17" s="2" t="s">
        <v>12</v>
      </c>
      <c r="D17" s="18">
        <v>3000</v>
      </c>
      <c r="E17" s="18">
        <v>0</v>
      </c>
      <c r="F17" s="18"/>
      <c r="G17" s="18">
        <f t="shared" si="0"/>
        <v>0</v>
      </c>
      <c r="H17" s="18">
        <f t="shared" si="1"/>
        <v>3000</v>
      </c>
    </row>
    <row r="18" spans="1:8" ht="12">
      <c r="A18" s="2"/>
      <c r="B18" s="2"/>
      <c r="C18" s="2"/>
      <c r="D18" s="18"/>
      <c r="E18" s="18"/>
      <c r="F18" s="19"/>
      <c r="G18" s="18"/>
      <c r="H18" s="18"/>
    </row>
    <row r="19" spans="1:9" ht="12">
      <c r="A19" s="2"/>
      <c r="B19" s="7" t="s">
        <v>11</v>
      </c>
      <c r="C19" s="2" t="s">
        <v>33</v>
      </c>
      <c r="D19" s="18">
        <v>33009</v>
      </c>
      <c r="E19" s="18">
        <v>34123</v>
      </c>
      <c r="F19" s="18"/>
      <c r="G19" s="18">
        <f t="shared" si="0"/>
        <v>34123</v>
      </c>
      <c r="H19" s="18">
        <f t="shared" si="1"/>
        <v>-1114</v>
      </c>
      <c r="I19" s="6"/>
    </row>
    <row r="20" spans="1:8" ht="12">
      <c r="A20" s="2"/>
      <c r="B20" s="2"/>
      <c r="C20" s="2"/>
      <c r="D20" s="18"/>
      <c r="E20" s="18"/>
      <c r="F20" s="19"/>
      <c r="G20" s="18"/>
      <c r="H20" s="18"/>
    </row>
    <row r="21" spans="1:8" ht="12">
      <c r="A21" s="2"/>
      <c r="B21" s="7" t="s">
        <v>13</v>
      </c>
      <c r="C21" s="2" t="s">
        <v>15</v>
      </c>
      <c r="D21" s="18">
        <v>46873</v>
      </c>
      <c r="E21" s="18">
        <v>46873</v>
      </c>
      <c r="F21" s="18"/>
      <c r="G21" s="18">
        <f t="shared" si="0"/>
        <v>46873</v>
      </c>
      <c r="H21" s="18">
        <f t="shared" si="1"/>
        <v>0</v>
      </c>
    </row>
    <row r="22" spans="1:8" ht="12">
      <c r="A22" s="2"/>
      <c r="B22" s="2"/>
      <c r="C22" s="2"/>
      <c r="D22" s="18"/>
      <c r="E22" s="18"/>
      <c r="F22" s="19"/>
      <c r="G22" s="18"/>
      <c r="H22" s="18"/>
    </row>
    <row r="23" spans="1:8" ht="12">
      <c r="A23" s="2"/>
      <c r="B23" s="7" t="s">
        <v>14</v>
      </c>
      <c r="C23" s="2" t="s">
        <v>16</v>
      </c>
      <c r="D23" s="18">
        <v>30771</v>
      </c>
      <c r="E23" s="18">
        <v>30771</v>
      </c>
      <c r="F23" s="18"/>
      <c r="G23" s="18">
        <f t="shared" si="0"/>
        <v>30771</v>
      </c>
      <c r="H23" s="18">
        <f t="shared" si="1"/>
        <v>0</v>
      </c>
    </row>
    <row r="24" spans="1:8" ht="12">
      <c r="A24" s="2"/>
      <c r="B24" s="2"/>
      <c r="C24" s="2"/>
      <c r="D24" s="18"/>
      <c r="E24" s="18"/>
      <c r="F24" s="19"/>
      <c r="G24" s="18"/>
      <c r="H24" s="18"/>
    </row>
    <row r="25" spans="1:8" ht="12">
      <c r="A25" s="2"/>
      <c r="B25" s="2"/>
      <c r="C25" s="8"/>
      <c r="D25" s="18"/>
      <c r="E25" s="18"/>
      <c r="F25" s="19"/>
      <c r="G25" s="19"/>
      <c r="H25" s="19"/>
    </row>
    <row r="26" spans="1:8" ht="12">
      <c r="A26" s="5"/>
      <c r="B26" s="5"/>
      <c r="C26" s="5" t="s">
        <v>34</v>
      </c>
      <c r="D26" s="20">
        <f>SUM(D4:D25)</f>
        <v>8996231</v>
      </c>
      <c r="E26" s="20">
        <f>SUM(E4:E25)</f>
        <v>8737019.74</v>
      </c>
      <c r="F26" s="20">
        <f>SUM(F4:F25)</f>
        <v>124975.83999999956</v>
      </c>
      <c r="G26" s="20">
        <f>SUM(G4:G25)</f>
        <v>8861995.58</v>
      </c>
      <c r="H26" s="20">
        <f>SUM(H4:H25)</f>
        <v>134235.42000000048</v>
      </c>
    </row>
    <row r="27" spans="1:8" ht="12">
      <c r="A27" s="5"/>
      <c r="B27" s="5"/>
      <c r="C27" s="5"/>
      <c r="D27" s="20"/>
      <c r="E27" s="20"/>
      <c r="F27" s="19"/>
      <c r="G27" s="19"/>
      <c r="H27" s="19"/>
    </row>
    <row r="28" spans="1:8" ht="12">
      <c r="A28" s="2"/>
      <c r="B28" s="2"/>
      <c r="C28" s="2"/>
      <c r="D28" s="18"/>
      <c r="E28" s="18"/>
      <c r="F28" s="19"/>
      <c r="G28" s="19"/>
      <c r="H28" s="19"/>
    </row>
    <row r="29" spans="1:8" ht="12">
      <c r="A29" s="5" t="s">
        <v>17</v>
      </c>
      <c r="B29" s="3" t="s">
        <v>32</v>
      </c>
      <c r="C29" s="5"/>
      <c r="D29" s="20"/>
      <c r="E29" s="18"/>
      <c r="F29" s="19"/>
      <c r="G29" s="19"/>
      <c r="H29" s="19"/>
    </row>
    <row r="30" spans="1:8" ht="12">
      <c r="A30" s="2"/>
      <c r="B30" s="2"/>
      <c r="C30" s="2"/>
      <c r="D30" s="18"/>
      <c r="E30" s="18"/>
      <c r="F30" s="19"/>
      <c r="G30" s="19"/>
      <c r="H30" s="19"/>
    </row>
    <row r="31" spans="1:8" ht="12">
      <c r="A31" s="2"/>
      <c r="B31" s="7" t="s">
        <v>18</v>
      </c>
      <c r="C31" s="2" t="s">
        <v>19</v>
      </c>
      <c r="D31" s="18">
        <v>8500853</v>
      </c>
      <c r="E31" s="18">
        <v>8428571.51</v>
      </c>
      <c r="F31" s="18">
        <f>8413887.76-E31</f>
        <v>-14683.75</v>
      </c>
      <c r="G31" s="18">
        <f>E31+F31</f>
        <v>8413887.76</v>
      </c>
      <c r="H31" s="18">
        <f>D31-G31</f>
        <v>86965.24000000022</v>
      </c>
    </row>
    <row r="32" spans="1:8" ht="12">
      <c r="A32" s="2"/>
      <c r="B32" s="7"/>
      <c r="C32" s="2"/>
      <c r="D32" s="18"/>
      <c r="E32" s="18"/>
      <c r="F32" s="19"/>
      <c r="G32" s="19"/>
      <c r="H32" s="19"/>
    </row>
    <row r="33" spans="1:8" ht="12">
      <c r="A33" s="2"/>
      <c r="B33" s="7" t="s">
        <v>20</v>
      </c>
      <c r="C33" s="2" t="s">
        <v>21</v>
      </c>
      <c r="D33" s="18">
        <v>5100</v>
      </c>
      <c r="E33" s="18">
        <v>5108</v>
      </c>
      <c r="F33" s="18">
        <v>0</v>
      </c>
      <c r="G33" s="18">
        <f>E33+F33</f>
        <v>5108</v>
      </c>
      <c r="H33" s="18">
        <f>D33-G33</f>
        <v>-8</v>
      </c>
    </row>
    <row r="34" spans="1:8" ht="12">
      <c r="A34" s="2"/>
      <c r="B34" s="7"/>
      <c r="C34" s="2"/>
      <c r="D34" s="18"/>
      <c r="E34" s="18"/>
      <c r="F34" s="19"/>
      <c r="G34" s="19"/>
      <c r="H34" s="19"/>
    </row>
    <row r="35" spans="1:9" ht="12">
      <c r="A35" s="2"/>
      <c r="B35" s="7" t="s">
        <v>22</v>
      </c>
      <c r="C35" s="2" t="s">
        <v>23</v>
      </c>
      <c r="D35" s="18">
        <v>125893</v>
      </c>
      <c r="E35" s="18">
        <v>129374.53</v>
      </c>
      <c r="F35" s="18">
        <f>131718.27-E35</f>
        <v>2343.7399999999907</v>
      </c>
      <c r="G35" s="18">
        <f>E35+F35</f>
        <v>131718.27</v>
      </c>
      <c r="H35" s="18">
        <f>D35-G35</f>
        <v>-5825.2699999999895</v>
      </c>
      <c r="I35" s="6"/>
    </row>
    <row r="36" spans="1:9" ht="12">
      <c r="A36" s="2"/>
      <c r="B36" s="7"/>
      <c r="C36" s="2"/>
      <c r="D36" s="18"/>
      <c r="E36" s="18"/>
      <c r="F36" s="19"/>
      <c r="G36" s="19"/>
      <c r="H36" s="19"/>
      <c r="I36" s="12"/>
    </row>
    <row r="37" spans="1:9" ht="12">
      <c r="A37" s="2"/>
      <c r="B37" s="7"/>
      <c r="C37" s="2" t="s">
        <v>38</v>
      </c>
      <c r="D37" s="18">
        <v>0</v>
      </c>
      <c r="E37" s="18">
        <v>303.76</v>
      </c>
      <c r="F37" s="19">
        <v>0</v>
      </c>
      <c r="G37" s="18">
        <f>E37+F37</f>
        <v>303.76</v>
      </c>
      <c r="H37" s="18">
        <f>D37-G37</f>
        <v>-303.76</v>
      </c>
      <c r="I37" s="12"/>
    </row>
    <row r="38" spans="1:9" ht="12">
      <c r="A38" s="2"/>
      <c r="B38" s="7"/>
      <c r="C38" s="2"/>
      <c r="D38" s="18"/>
      <c r="E38" s="18"/>
      <c r="F38" s="19"/>
      <c r="G38" s="19"/>
      <c r="H38" s="19"/>
      <c r="I38" s="12"/>
    </row>
    <row r="39" spans="1:8" ht="12">
      <c r="A39" s="2"/>
      <c r="B39" s="2"/>
      <c r="C39" s="2" t="s">
        <v>24</v>
      </c>
      <c r="D39" s="18">
        <v>364385</v>
      </c>
      <c r="E39" s="18">
        <v>0</v>
      </c>
      <c r="F39" s="18">
        <v>364385</v>
      </c>
      <c r="G39" s="18">
        <f>E39+F39</f>
        <v>364385</v>
      </c>
      <c r="H39" s="18">
        <f>D39-G39</f>
        <v>0</v>
      </c>
    </row>
    <row r="40" spans="1:8" ht="12">
      <c r="A40" s="2"/>
      <c r="B40" s="2"/>
      <c r="C40" s="2"/>
      <c r="D40" s="18"/>
      <c r="E40" s="18"/>
      <c r="F40" s="19"/>
      <c r="G40" s="19"/>
      <c r="H40" s="19"/>
    </row>
    <row r="41" spans="1:9" ht="12">
      <c r="A41" s="5"/>
      <c r="B41" s="5"/>
      <c r="C41" s="5" t="s">
        <v>34</v>
      </c>
      <c r="D41" s="20">
        <f>SUM(D31:D39)</f>
        <v>8996231</v>
      </c>
      <c r="E41" s="20">
        <f>SUM(E31:E39)</f>
        <v>8563357.799999999</v>
      </c>
      <c r="F41" s="20">
        <f>SUM(F31:F39)</f>
        <v>352044.99</v>
      </c>
      <c r="G41" s="20">
        <f>SUM(G31:G39)</f>
        <v>8915402.79</v>
      </c>
      <c r="H41" s="20">
        <f>SUM(H31:H39)</f>
        <v>80828.21000000024</v>
      </c>
      <c r="I41" s="10"/>
    </row>
    <row r="42" spans="1:8" ht="12">
      <c r="A42" s="5"/>
      <c r="B42" s="5"/>
      <c r="C42" s="5"/>
      <c r="D42" s="20"/>
      <c r="E42" s="20"/>
      <c r="F42" s="19"/>
      <c r="G42" s="19"/>
      <c r="H42" s="19"/>
    </row>
    <row r="43" spans="1:9" ht="12">
      <c r="A43" s="2"/>
      <c r="B43" s="2"/>
      <c r="C43" s="2" t="s">
        <v>30</v>
      </c>
      <c r="D43" s="20">
        <f>D41-D26</f>
        <v>0</v>
      </c>
      <c r="E43" s="20">
        <f>E41-E26</f>
        <v>-173661.94000000134</v>
      </c>
      <c r="F43" s="20">
        <f>F41-F26</f>
        <v>227069.15000000043</v>
      </c>
      <c r="G43" s="20">
        <f>G41-G26</f>
        <v>53407.20999999903</v>
      </c>
      <c r="H43" s="20">
        <f>H41-H26</f>
        <v>-53407.21000000024</v>
      </c>
      <c r="I43" s="10"/>
    </row>
    <row r="44" spans="1:5" s="14" customFormat="1" ht="12.75">
      <c r="A44" s="5"/>
      <c r="B44" s="5"/>
      <c r="C44" s="5"/>
      <c r="D44" s="11"/>
      <c r="E44" s="11"/>
    </row>
    <row r="45" spans="4:5" s="14" customFormat="1" ht="12.75">
      <c r="D45" s="13"/>
      <c r="E45" s="15"/>
    </row>
    <row r="46" s="14" customFormat="1" ht="12.75">
      <c r="D46" s="13"/>
    </row>
    <row r="47" s="14" customFormat="1" ht="12.75">
      <c r="D47" s="13"/>
    </row>
    <row r="48" s="14" customFormat="1" ht="12.75">
      <c r="D48" s="13"/>
    </row>
    <row r="49" s="14" customFormat="1" ht="12.75">
      <c r="D49" s="13"/>
    </row>
    <row r="50" s="14" customFormat="1" ht="12.75">
      <c r="D50" s="13"/>
    </row>
  </sheetData>
  <mergeCells count="1">
    <mergeCell ref="A1:H1"/>
  </mergeCells>
  <printOptions/>
  <pageMargins left="0.6692913385826772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user</cp:lastModifiedBy>
  <cp:lastPrinted>2010-05-18T10:00:00Z</cp:lastPrinted>
  <dcterms:created xsi:type="dcterms:W3CDTF">2007-09-19T08:15:39Z</dcterms:created>
  <dcterms:modified xsi:type="dcterms:W3CDTF">2010-05-18T10:00:06Z</dcterms:modified>
  <cp:category/>
  <cp:version/>
  <cp:contentType/>
  <cp:contentStatus/>
</cp:coreProperties>
</file>