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<sst xmlns="http://schemas.openxmlformats.org/spreadsheetml/2006/main" count="40" uniqueCount="25">
  <si>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Produktgruppe</t>
  </si>
  <si>
    <t>Ordentliches Ergebnis    Entwurf 2008</t>
  </si>
  <si>
    <t>Ansatz 2007</t>
  </si>
  <si>
    <t>Abweichung</t>
  </si>
  <si>
    <t>davon                  bilanzielle Abschreibung/ Zuwendung             (Zeile 14 ./.2)</t>
  </si>
  <si>
    <t>verbleibende Abweichung</t>
  </si>
  <si>
    <t>nachrichtlich vorläufiges Rechnungs-ergebnis 2007</t>
  </si>
  <si>
    <t>40.01</t>
  </si>
  <si>
    <t>40.02</t>
  </si>
  <si>
    <t>40.03</t>
  </si>
  <si>
    <t>40.04</t>
  </si>
  <si>
    <t>Produktbereich 40</t>
  </si>
  <si>
    <t>davon                  bilanzielle Abschreibung</t>
  </si>
  <si>
    <t>53.01</t>
  </si>
  <si>
    <t>53.02</t>
  </si>
  <si>
    <t>53.03</t>
  </si>
  <si>
    <t>53.04</t>
  </si>
  <si>
    <t>53.05</t>
  </si>
  <si>
    <t>Produktbereich 53</t>
  </si>
  <si>
    <t>41.01</t>
  </si>
  <si>
    <t>Produktbereich 41</t>
  </si>
  <si>
    <t xml:space="preserve">Anlage 1 zur SV-7-0967 </t>
  </si>
  <si>
    <t xml:space="preserve">Vergleich zwischen den Teilergebnisplänen 2008 und den Ansätzen sowie den Rechnungsergebnissen im Jahre 2007 in den Produktgruppen 40.01, 40.02, 40.03, 40.04, 41.01, 53.01, 53.02, 53.03,53.04 und 53.05                                                                                                                                                                                                                                    </t>
  </si>
  <si>
    <t xml:space="preserve"> - ohne Personalaufwendungen -</t>
  </si>
  <si>
    <t>Vergleich Ansatz/ Rechnungsergebnis 2007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</si>
</sst>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 shrinkToFi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B7">
      <selection activeCell="E14" sqref="E14"/>
    </sheetView>
  </sheetViews>
  <sheetFormatPr defaultColWidth="11.421875" defaultRowHeight="12.75"/>
  <cols>
    <col min="1" max="1" width="17.57421875" style="0" customWidth="1"/>
    <col min="2" max="2" width="14.7109375" style="0" customWidth="1"/>
    <col min="3" max="3" width="14.140625" style="0" bestFit="1" customWidth="1"/>
    <col min="4" max="4" width="12.57421875" style="0" customWidth="1"/>
    <col min="5" max="5" width="14.57421875" style="0" customWidth="1"/>
    <col min="6" max="6" width="13.140625" style="0" customWidth="1"/>
    <col min="7" max="7" width="14.57421875" style="0" customWidth="1"/>
    <col min="8" max="8" width="19.7109375" style="0" customWidth="1"/>
  </cols>
  <sheetData>
    <row r="1" spans="7:8" ht="12.75">
      <c r="G1" s="21" t="s">
        <v>21</v>
      </c>
      <c r="H1" s="21"/>
    </row>
    <row r="2" spans="1:8" ht="32.25" customHeight="1">
      <c r="A2" s="22" t="s">
        <v>22</v>
      </c>
      <c r="B2" s="22"/>
      <c r="C2" s="22"/>
      <c r="D2" s="22"/>
      <c r="E2" s="22"/>
      <c r="F2" s="22"/>
      <c r="G2" s="22"/>
      <c r="H2" s="22"/>
    </row>
    <row r="3" spans="3:5" ht="15.75" thickBot="1">
      <c r="C3" s="23" t="s">
        <v>23</v>
      </c>
      <c r="D3" s="23"/>
      <c r="E3" s="23"/>
    </row>
    <row r="4" spans="1:8" ht="69" customHeight="1" thickBot="1" thickTop="1">
      <c r="A4" s="19" t="s">
        <v>0</v>
      </c>
      <c r="B4" s="8" t="s">
        <v>1</v>
      </c>
      <c r="C4" s="20" t="s">
        <v>2</v>
      </c>
      <c r="D4" s="7" t="s">
        <v>3</v>
      </c>
      <c r="E4" s="9" t="s">
        <v>4</v>
      </c>
      <c r="F4" s="8" t="s">
        <v>5</v>
      </c>
      <c r="G4" s="8" t="s">
        <v>6</v>
      </c>
      <c r="H4" s="8" t="s">
        <v>24</v>
      </c>
    </row>
    <row r="5" spans="1:8" ht="13.5" thickTop="1">
      <c r="A5" s="10" t="s">
        <v>7</v>
      </c>
      <c r="B5" s="5">
        <v>-2474208</v>
      </c>
      <c r="C5" s="2">
        <v>-1832951</v>
      </c>
      <c r="D5" s="2">
        <v>-641257</v>
      </c>
      <c r="E5" s="2">
        <v>-550722</v>
      </c>
      <c r="F5" s="2">
        <v>-90535</v>
      </c>
      <c r="G5" s="2">
        <v>-1720307</v>
      </c>
      <c r="H5" s="3">
        <v>112644</v>
      </c>
    </row>
    <row r="6" spans="1:8" ht="12.75">
      <c r="A6" s="11" t="s">
        <v>8</v>
      </c>
      <c r="B6" s="6">
        <v>-1537470</v>
      </c>
      <c r="C6" s="1">
        <v>-1410617</v>
      </c>
      <c r="D6" s="1">
        <v>-126853</v>
      </c>
      <c r="E6" s="1">
        <v>-645</v>
      </c>
      <c r="F6" s="1">
        <v>-126208</v>
      </c>
      <c r="G6" s="1">
        <v>-1411011</v>
      </c>
      <c r="H6" s="4">
        <v>-394</v>
      </c>
    </row>
    <row r="7" spans="1:8" ht="12.75">
      <c r="A7" s="11" t="s">
        <v>9</v>
      </c>
      <c r="B7" s="6">
        <v>-32735</v>
      </c>
      <c r="C7" s="1">
        <v>-32103</v>
      </c>
      <c r="D7" s="1">
        <v>-632</v>
      </c>
      <c r="E7" s="1">
        <v>-14413</v>
      </c>
      <c r="F7" s="1">
        <v>13781</v>
      </c>
      <c r="G7" s="1">
        <v>-31685</v>
      </c>
      <c r="H7" s="4">
        <v>418</v>
      </c>
    </row>
    <row r="8" spans="1:8" ht="13.5" thickBot="1">
      <c r="A8" s="12" t="s">
        <v>10</v>
      </c>
      <c r="B8" s="13">
        <v>-14773</v>
      </c>
      <c r="C8" s="14">
        <v>-9775</v>
      </c>
      <c r="D8" s="14">
        <v>-4998</v>
      </c>
      <c r="E8" s="14">
        <v>-5765</v>
      </c>
      <c r="F8" s="14">
        <v>767</v>
      </c>
      <c r="G8" s="14">
        <v>-7508</v>
      </c>
      <c r="H8" s="15">
        <v>2267</v>
      </c>
    </row>
    <row r="9" spans="1:8" ht="14.25" thickBot="1" thickTop="1">
      <c r="A9" s="7" t="s">
        <v>11</v>
      </c>
      <c r="B9" s="16">
        <f>SUM(B5:B8)</f>
        <v>-4059186</v>
      </c>
      <c r="C9" s="16">
        <f aca="true" t="shared" si="0" ref="C9:H9">SUM(C5:C8)</f>
        <v>-3285446</v>
      </c>
      <c r="D9" s="16">
        <f t="shared" si="0"/>
        <v>-773740</v>
      </c>
      <c r="E9" s="16">
        <f t="shared" si="0"/>
        <v>-571545</v>
      </c>
      <c r="F9" s="16">
        <f t="shared" si="0"/>
        <v>-202195</v>
      </c>
      <c r="G9" s="16">
        <f t="shared" si="0"/>
        <v>-3170511</v>
      </c>
      <c r="H9" s="16">
        <f t="shared" si="0"/>
        <v>114935</v>
      </c>
    </row>
    <row r="10" ht="14.25" thickBot="1" thickTop="1"/>
    <row r="11" spans="1:8" ht="74.25" customHeight="1" thickBot="1" thickTop="1">
      <c r="A11" s="7" t="s">
        <v>0</v>
      </c>
      <c r="B11" s="8" t="s">
        <v>1</v>
      </c>
      <c r="C11" s="7" t="s">
        <v>2</v>
      </c>
      <c r="D11" s="7" t="s">
        <v>3</v>
      </c>
      <c r="E11" s="9" t="s">
        <v>4</v>
      </c>
      <c r="F11" s="8" t="s">
        <v>5</v>
      </c>
      <c r="G11" s="8" t="s">
        <v>6</v>
      </c>
      <c r="H11" s="8" t="s">
        <v>24</v>
      </c>
    </row>
    <row r="12" spans="1:8" ht="14.25" thickBot="1" thickTop="1">
      <c r="A12" s="10" t="s">
        <v>19</v>
      </c>
      <c r="B12" s="5">
        <v>-110142</v>
      </c>
      <c r="C12" s="2">
        <v>-83154</v>
      </c>
      <c r="D12" s="2">
        <f>B12-C12</f>
        <v>-26988</v>
      </c>
      <c r="E12" s="2">
        <v>-40458</v>
      </c>
      <c r="F12" s="2">
        <v>13470</v>
      </c>
      <c r="G12" s="2">
        <v>-55159</v>
      </c>
      <c r="H12" s="3">
        <v>27995</v>
      </c>
    </row>
    <row r="13" spans="1:8" ht="14.25" thickBot="1" thickTop="1">
      <c r="A13" s="7" t="s">
        <v>20</v>
      </c>
      <c r="B13" s="16">
        <f aca="true" t="shared" si="1" ref="B13:H13">SUM(B12:B12)</f>
        <v>-110142</v>
      </c>
      <c r="C13" s="16">
        <f t="shared" si="1"/>
        <v>-83154</v>
      </c>
      <c r="D13" s="16">
        <f t="shared" si="1"/>
        <v>-26988</v>
      </c>
      <c r="E13" s="16">
        <f t="shared" si="1"/>
        <v>-40458</v>
      </c>
      <c r="F13" s="16">
        <f t="shared" si="1"/>
        <v>13470</v>
      </c>
      <c r="G13" s="16">
        <f t="shared" si="1"/>
        <v>-55159</v>
      </c>
      <c r="H13" s="16">
        <f t="shared" si="1"/>
        <v>27995</v>
      </c>
    </row>
    <row r="14" ht="14.25" thickBot="1" thickTop="1"/>
    <row r="15" spans="1:8" ht="52.5" thickBot="1" thickTop="1">
      <c r="A15" s="7" t="s">
        <v>0</v>
      </c>
      <c r="B15" s="8" t="s">
        <v>1</v>
      </c>
      <c r="C15" s="8" t="s">
        <v>2</v>
      </c>
      <c r="D15" s="7" t="s">
        <v>3</v>
      </c>
      <c r="E15" s="9" t="s">
        <v>12</v>
      </c>
      <c r="F15" s="8" t="s">
        <v>5</v>
      </c>
      <c r="G15" s="8" t="s">
        <v>6</v>
      </c>
      <c r="H15" s="8" t="s">
        <v>24</v>
      </c>
    </row>
    <row r="16" spans="1:8" ht="13.5" thickTop="1">
      <c r="A16" s="10" t="s">
        <v>13</v>
      </c>
      <c r="B16" s="5">
        <f>+-6197</f>
        <v>-6197</v>
      </c>
      <c r="C16" s="2">
        <f>-(144587-137370)</f>
        <v>-7217</v>
      </c>
      <c r="D16" s="2">
        <f>+B16-C16</f>
        <v>1020</v>
      </c>
      <c r="E16" s="2">
        <f>-546</f>
        <v>-546</v>
      </c>
      <c r="F16" s="2">
        <f>+D16-E16</f>
        <v>1566</v>
      </c>
      <c r="G16" s="2">
        <f>+-4741.07</f>
        <v>-4741.07</v>
      </c>
      <c r="H16" s="3">
        <f>+G16-C16</f>
        <v>2475.9300000000003</v>
      </c>
    </row>
    <row r="17" spans="1:8" ht="12.75">
      <c r="A17" s="11" t="s">
        <v>14</v>
      </c>
      <c r="B17" s="6">
        <f>+-636403</f>
        <v>-636403</v>
      </c>
      <c r="C17" s="1">
        <f>+-662596</f>
        <v>-662596</v>
      </c>
      <c r="D17" s="17">
        <f>+B17-C17</f>
        <v>26193</v>
      </c>
      <c r="E17" s="1">
        <f>-1516</f>
        <v>-1516</v>
      </c>
      <c r="F17" s="1">
        <f>+D17-E17</f>
        <v>27709</v>
      </c>
      <c r="G17" s="1">
        <f>+-614544.23</f>
        <v>-614544.23</v>
      </c>
      <c r="H17" s="18">
        <f>+G17-C17</f>
        <v>48051.77000000002</v>
      </c>
    </row>
    <row r="18" spans="1:8" ht="12.75">
      <c r="A18" s="11" t="s">
        <v>15</v>
      </c>
      <c r="B18" s="6">
        <f>+-1*1638</f>
        <v>-1638</v>
      </c>
      <c r="C18" s="1">
        <f>+-735+-361</f>
        <v>-1096</v>
      </c>
      <c r="D18" s="17">
        <f>+B18-C18</f>
        <v>-542</v>
      </c>
      <c r="E18" s="1">
        <f>-936</f>
        <v>-936</v>
      </c>
      <c r="F18" s="1">
        <f>+D18-E18</f>
        <v>394</v>
      </c>
      <c r="G18" s="1">
        <v>17684.2</v>
      </c>
      <c r="H18" s="18">
        <f>+G18-C18</f>
        <v>18780.2</v>
      </c>
    </row>
    <row r="19" spans="1:8" ht="12.75">
      <c r="A19" s="11" t="s">
        <v>16</v>
      </c>
      <c r="B19" s="6">
        <v>145609</v>
      </c>
      <c r="C19" s="1">
        <v>0</v>
      </c>
      <c r="D19" s="17">
        <f>+B19-C19</f>
        <v>145609</v>
      </c>
      <c r="E19" s="1">
        <f>-134</f>
        <v>-134</v>
      </c>
      <c r="F19" s="1">
        <f>+D19-E19</f>
        <v>145743</v>
      </c>
      <c r="G19" s="1">
        <v>0</v>
      </c>
      <c r="H19" s="4">
        <v>0</v>
      </c>
    </row>
    <row r="20" spans="1:8" ht="13.5" thickBot="1">
      <c r="A20" s="12" t="s">
        <v>17</v>
      </c>
      <c r="B20" s="13">
        <v>97735</v>
      </c>
      <c r="C20" s="14">
        <v>98732</v>
      </c>
      <c r="D20" s="17">
        <f>+B20-C20</f>
        <v>-997</v>
      </c>
      <c r="E20" s="14">
        <f>-209</f>
        <v>-209</v>
      </c>
      <c r="F20" s="17">
        <f>+D20-E20</f>
        <v>-788</v>
      </c>
      <c r="G20" s="14">
        <v>138646.64</v>
      </c>
      <c r="H20" s="4">
        <f>+G20-C20</f>
        <v>39914.640000000014</v>
      </c>
    </row>
    <row r="21" spans="1:8" ht="14.25" thickBot="1" thickTop="1">
      <c r="A21" s="7" t="s">
        <v>18</v>
      </c>
      <c r="B21" s="16">
        <f>SUM(B16:B20)</f>
        <v>-400894</v>
      </c>
      <c r="C21" s="16">
        <f aca="true" t="shared" si="2" ref="C21:H21">SUM(C16:C20)</f>
        <v>-572177</v>
      </c>
      <c r="D21" s="16">
        <f t="shared" si="2"/>
        <v>171283</v>
      </c>
      <c r="E21" s="16">
        <f t="shared" si="2"/>
        <v>-3341</v>
      </c>
      <c r="F21" s="16">
        <f t="shared" si="2"/>
        <v>174624</v>
      </c>
      <c r="G21" s="16">
        <f t="shared" si="2"/>
        <v>-462954.45999999996</v>
      </c>
      <c r="H21" s="16">
        <f t="shared" si="2"/>
        <v>109222.54000000004</v>
      </c>
    </row>
    <row r="22" ht="13.5" thickTop="1"/>
  </sheetData>
  <mergeCells count="3">
    <mergeCell ref="G1:H1"/>
    <mergeCell ref="A2:H2"/>
    <mergeCell ref="C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2008-04-07T14:10:01Z</cp:lastPrinted>
  <dcterms:created xsi:type="dcterms:W3CDTF">2008-04-04T06:08:06Z</dcterms:created>
  <dcterms:modified xsi:type="dcterms:W3CDTF">2008-04-08T06:13:34Z</dcterms:modified>
  <cp:category/>
  <cp:version/>
  <cp:contentType/>
  <cp:contentStatus/>
</cp:coreProperties>
</file>