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firstSheet="1" activeTab="1"/>
  </bookViews>
  <sheets>
    <sheet name="Tabelle1" sheetId="1" r:id="rId1"/>
    <sheet name="Grundtabelle" sheetId="2" r:id="rId2"/>
    <sheet name="Tabelle" sheetId="3" r:id="rId3"/>
  </sheets>
  <definedNames/>
  <calcPr fullCalcOnLoad="1"/>
</workbook>
</file>

<file path=xl/sharedStrings.xml><?xml version="1.0" encoding="utf-8"?>
<sst xmlns="http://schemas.openxmlformats.org/spreadsheetml/2006/main" count="79" uniqueCount="49">
  <si>
    <t>aktuelles Angebot</t>
  </si>
  <si>
    <t>davon nicht genutzt</t>
  </si>
  <si>
    <t>zusätzlicher Bedarf</t>
  </si>
  <si>
    <t>Ascheberg</t>
  </si>
  <si>
    <t>Billerbeck</t>
  </si>
  <si>
    <t>Havixbeck</t>
  </si>
  <si>
    <t>Lüdinghausen</t>
  </si>
  <si>
    <t>Nordkirchen</t>
  </si>
  <si>
    <t>Nottuln</t>
  </si>
  <si>
    <t>Olfen</t>
  </si>
  <si>
    <t>Rosendahl</t>
  </si>
  <si>
    <t>Senden</t>
  </si>
  <si>
    <t>aktueller Bedarf</t>
  </si>
  <si>
    <t>Gesamt</t>
  </si>
  <si>
    <t xml:space="preserve">Plätze für Kinder unter 3 Jahren - aktueller Bedarf </t>
  </si>
  <si>
    <t>Bedarfsfeststellung Tagesbetreuung von Kindern unter drei Jahren - zum 31.12.2006</t>
  </si>
  <si>
    <t xml:space="preserve">durch KJA gefördert </t>
  </si>
  <si>
    <t>Kinder 4 Monate bis 3 Jahre zum 31.12.206</t>
  </si>
  <si>
    <t>Spielgruppen und 
spezielle Gruppen für Kinder unter drei Jahren mit mind. 5 Std. Betreuungszeit/Woche</t>
  </si>
  <si>
    <t>Tagespflege</t>
  </si>
  <si>
    <t xml:space="preserve">Plätze in kleinen altersgemischten Gruppen </t>
  </si>
  <si>
    <t xml:space="preserve">von 3- bis 6jährigen nicht genutzte Plätze in Kindergartengruppen </t>
  </si>
  <si>
    <t xml:space="preserve">voraussichliche Anzahl Kinder unter 3 Jahren im Kindergartenjahr 2009/10 </t>
  </si>
  <si>
    <t>2jährige Kinder</t>
  </si>
  <si>
    <t xml:space="preserve">Kinder unter zwei Jahren </t>
  </si>
  <si>
    <t>Daten Kindertageseinrichtungen für 2009/10</t>
  </si>
  <si>
    <t>Anmeldungen</t>
  </si>
  <si>
    <t>geplante Plätze</t>
  </si>
  <si>
    <t>Hinweise:</t>
  </si>
  <si>
    <t>• bei Gruppen des Gruppentyps II wurde unterstellt, dass diese zur Hälfte von 2jährigen und 1jährigen Kindern genutzt werden</t>
  </si>
  <si>
    <t>voraussichtl. Aufnahme</t>
  </si>
  <si>
    <t>Lüdinghausen*</t>
  </si>
  <si>
    <t>Bedarfsfeststellung Tagesbetreuung von Kindern unter drei Jahren - Stand 01.02.2009</t>
  </si>
  <si>
    <t xml:space="preserve">• für die geplante Typ II-Gruppe im ev. Stephanus-Kindergarten, Lüdinghausen, wurden noch keine Anmeldungen berücksichtigt, da noch nicht bekannt ist, ob bzw. wann diese im Kindergartenjahr 2009/10 ihren Betrieb aufnehmen kann. </t>
  </si>
  <si>
    <t xml:space="preserve">• eine Ermittlung des zusätzlichen Bedarfs an Tagespflegeplätzen ist technisch und personell nicht möglich; eine Erfassung der tel. Anfragen zur Tagespflege würde keine Verlässlichkeit bieten, da diese häufig zur Informationsvervollständigung erfolgen und eine Vielzahl der betroffenen Kinder parallel auch in den Kindertageseinrichtungen angemeldet wird. </t>
  </si>
  <si>
    <t>29 (12)</t>
  </si>
  <si>
    <t>71 (17)</t>
  </si>
  <si>
    <t>27 (10)</t>
  </si>
  <si>
    <t>21   (6)</t>
  </si>
  <si>
    <t>20   (6)</t>
  </si>
  <si>
    <t>28   (8)</t>
  </si>
  <si>
    <t>27   (8)</t>
  </si>
  <si>
    <t>17   (5)</t>
  </si>
  <si>
    <t>12   (4)</t>
  </si>
  <si>
    <t>252 (76)</t>
  </si>
  <si>
    <t>• bei der Tagespflege wurde die max. zulässige Anzahl betreuter Kinder lt. Ausgestellter Tagespflegeerlaubnisse angegeben. In Klammern ist die Anzahl der Pflegeerlaubnisse angegeben.</t>
  </si>
  <si>
    <t>geplante Plätze U3 lt. Kindergartenbedarfs-plan 09/10</t>
  </si>
  <si>
    <t xml:space="preserve">Anmeldungen Kinder unter drei Jahre </t>
  </si>
  <si>
    <t>(rechner.) fehlende Plätze Kindertages-einrichtungen 09/10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</si>
</sst>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vertAlign val="superscript"/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Alignment="1">
      <alignment textRotation="180"/>
    </xf>
    <xf numFmtId="0" fontId="0" fillId="0" borderId="0" xfId="0" applyFill="1" applyBorder="1" applyAlignment="1">
      <alignment vertical="top"/>
    </xf>
    <xf numFmtId="0" fontId="1" fillId="0" borderId="0" xfId="0" applyFont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 textRotation="90" wrapText="1"/>
    </xf>
    <xf numFmtId="1" fontId="0" fillId="0" borderId="2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0" fillId="0" borderId="6" xfId="0" applyNumberForma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0" fontId="0" fillId="2" borderId="0" xfId="0" applyFill="1" applyAlignment="1">
      <alignment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1" fontId="0" fillId="2" borderId="2" xfId="0" applyNumberFormat="1" applyFill="1" applyBorder="1" applyAlignment="1">
      <alignment vertical="center"/>
    </xf>
    <xf numFmtId="1" fontId="1" fillId="2" borderId="15" xfId="0" applyNumberFormat="1" applyFont="1" applyFill="1" applyBorder="1" applyAlignment="1">
      <alignment vertical="center"/>
    </xf>
    <xf numFmtId="1" fontId="1" fillId="2" borderId="19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1" fontId="0" fillId="2" borderId="4" xfId="0" applyNumberFormat="1" applyFill="1" applyBorder="1" applyAlignment="1">
      <alignment vertical="center"/>
    </xf>
    <xf numFmtId="1" fontId="1" fillId="2" borderId="16" xfId="0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1" fontId="0" fillId="2" borderId="6" xfId="0" applyNumberFormat="1" applyFill="1" applyBorder="1" applyAlignment="1">
      <alignment vertical="center"/>
    </xf>
    <xf numFmtId="1" fontId="1" fillId="2" borderId="14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" fontId="0" fillId="2" borderId="22" xfId="0" applyNumberFormat="1" applyFill="1" applyBorder="1" applyAlignment="1">
      <alignment vertical="center"/>
    </xf>
    <xf numFmtId="1" fontId="1" fillId="2" borderId="10" xfId="0" applyNumberFormat="1" applyFont="1" applyFill="1" applyBorder="1" applyAlignment="1">
      <alignment vertical="center"/>
    </xf>
    <xf numFmtId="1" fontId="1" fillId="0" borderId="23" xfId="0" applyNumberFormat="1" applyFont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" fontId="1" fillId="0" borderId="24" xfId="0" applyNumberFormat="1" applyFont="1" applyBorder="1" applyAlignment="1">
      <alignment vertical="center"/>
    </xf>
    <xf numFmtId="1" fontId="1" fillId="0" borderId="25" xfId="0" applyNumberFormat="1" applyFont="1" applyBorder="1" applyAlignment="1">
      <alignment vertical="center"/>
    </xf>
    <xf numFmtId="1" fontId="1" fillId="0" borderId="26" xfId="0" applyNumberFormat="1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" fontId="1" fillId="0" borderId="2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0" xfId="0" applyFill="1" applyBorder="1" applyAlignment="1">
      <alignment vertical="center" textRotation="90" wrapText="1"/>
    </xf>
    <xf numFmtId="0" fontId="0" fillId="2" borderId="31" xfId="0" applyFill="1" applyBorder="1" applyAlignment="1">
      <alignment vertical="center" textRotation="90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textRotation="180"/>
    </xf>
    <xf numFmtId="0" fontId="0" fillId="0" borderId="0" xfId="0" applyBorder="1" applyAlignment="1">
      <alignment wrapText="1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30" xfId="0" applyBorder="1" applyAlignment="1">
      <alignment vertical="center" textRotation="90" wrapText="1"/>
    </xf>
    <xf numFmtId="0" fontId="0" fillId="0" borderId="38" xfId="0" applyBorder="1" applyAlignment="1">
      <alignment vertical="center" textRotation="90" wrapText="1"/>
    </xf>
    <xf numFmtId="0" fontId="0" fillId="0" borderId="31" xfId="0" applyBorder="1" applyAlignment="1">
      <alignment vertical="center" textRotation="90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1" xfId="0" applyBorder="1" applyAlignment="1">
      <alignment horizontal="center" vertical="center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2291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276225</xdr:colOff>
      <xdr:row>4</xdr:row>
      <xdr:rowOff>228600</xdr:rowOff>
    </xdr:from>
    <xdr:to>
      <xdr:col>8</xdr:col>
      <xdr:colOff>180975</xdr:colOff>
      <xdr:row>12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86200" y="2276475"/>
          <a:ext cx="352425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Daten vom KJA nicht ermittelt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171450</xdr:rowOff>
    </xdr:from>
    <xdr:ext cx="85725" cy="209550"/>
    <xdr:sp>
      <xdr:nvSpPr>
        <xdr:cNvPr id="1" name="TextBox 4"/>
        <xdr:cNvSpPr txBox="1">
          <a:spLocks noChangeArrowheads="1"/>
        </xdr:cNvSpPr>
      </xdr:nvSpPr>
      <xdr:spPr>
        <a:xfrm>
          <a:off x="3505200" y="2533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5</xdr:row>
      <xdr:rowOff>228600</xdr:rowOff>
    </xdr:from>
    <xdr:to>
      <xdr:col>6</xdr:col>
      <xdr:colOff>0</xdr:colOff>
      <xdr:row>13</xdr:row>
      <xdr:rowOff>133350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505200" y="2276475"/>
          <a:ext cx="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Daten vom KJA nicht ermittelt </a:t>
          </a:r>
        </a:p>
      </xdr:txBody>
    </xdr:sp>
    <xdr:clientData/>
  </xdr:twoCellAnchor>
  <xdr:oneCellAnchor>
    <xdr:from>
      <xdr:col>4</xdr:col>
      <xdr:colOff>133350</xdr:colOff>
      <xdr:row>5</xdr:row>
      <xdr:rowOff>209550</xdr:rowOff>
    </xdr:from>
    <xdr:ext cx="257175" cy="2543175"/>
    <xdr:sp>
      <xdr:nvSpPr>
        <xdr:cNvPr id="3" name="TextBox 7"/>
        <xdr:cNvSpPr txBox="1">
          <a:spLocks noChangeArrowheads="1"/>
        </xdr:cNvSpPr>
      </xdr:nvSpPr>
      <xdr:spPr>
        <a:xfrm>
          <a:off x="2609850" y="2257425"/>
          <a:ext cx="257175" cy="2543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Daten nicht ermittelbar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E11" sqref="E11"/>
    </sheetView>
  </sheetViews>
  <sheetFormatPr defaultColWidth="11.421875" defaultRowHeight="12.75"/>
  <cols>
    <col min="1" max="1" width="13.8515625" style="0" customWidth="1"/>
    <col min="2" max="5" width="6.7109375" style="0" customWidth="1"/>
    <col min="6" max="6" width="6.7109375" style="22" customWidth="1"/>
    <col min="7" max="9" width="6.7109375" style="0" customWidth="1"/>
    <col min="10" max="10" width="6.7109375" style="22" customWidth="1"/>
    <col min="11" max="13" width="6.7109375" style="0" customWidth="1"/>
    <col min="14" max="14" width="6.7109375" style="22" customWidth="1"/>
    <col min="15" max="19" width="6.7109375" style="0" customWidth="1"/>
    <col min="20" max="20" width="9.421875" style="0" customWidth="1"/>
  </cols>
  <sheetData>
    <row r="1" spans="1:20" ht="20.2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5"/>
      <c r="K1" s="29"/>
      <c r="L1" s="29"/>
      <c r="M1" s="29"/>
      <c r="N1" s="35"/>
      <c r="O1" s="29"/>
      <c r="P1" s="29"/>
      <c r="Q1" s="29"/>
      <c r="R1" s="29"/>
      <c r="S1" s="29"/>
      <c r="T1" s="29"/>
    </row>
    <row r="2" spans="1:20" ht="6" customHeight="1" thickBot="1">
      <c r="A2" s="29"/>
      <c r="B2" s="29"/>
      <c r="C2" s="29"/>
      <c r="D2" s="29"/>
      <c r="E2" s="29"/>
      <c r="F2" s="35"/>
      <c r="G2" s="29"/>
      <c r="H2" s="29"/>
      <c r="I2" s="29"/>
      <c r="J2" s="35"/>
      <c r="K2" s="29"/>
      <c r="L2" s="29"/>
      <c r="M2" s="29"/>
      <c r="N2" s="35"/>
      <c r="O2" s="29"/>
      <c r="P2" s="29"/>
      <c r="Q2" s="29"/>
      <c r="R2" s="29"/>
      <c r="S2" s="29"/>
      <c r="T2" s="29"/>
    </row>
    <row r="3" spans="1:20" s="1" customFormat="1" ht="65.25" customHeight="1">
      <c r="A3" s="88"/>
      <c r="B3" s="90" t="s">
        <v>17</v>
      </c>
      <c r="C3" s="92" t="s">
        <v>19</v>
      </c>
      <c r="D3" s="93"/>
      <c r="E3" s="93"/>
      <c r="F3" s="94"/>
      <c r="G3" s="95" t="s">
        <v>18</v>
      </c>
      <c r="H3" s="96"/>
      <c r="I3" s="96"/>
      <c r="J3" s="97"/>
      <c r="K3" s="98" t="s">
        <v>20</v>
      </c>
      <c r="L3" s="99"/>
      <c r="M3" s="99"/>
      <c r="N3" s="100"/>
      <c r="O3" s="101" t="s">
        <v>21</v>
      </c>
      <c r="P3" s="99"/>
      <c r="Q3" s="99"/>
      <c r="R3" s="100"/>
      <c r="S3" s="102" t="s">
        <v>14</v>
      </c>
      <c r="T3" s="36"/>
    </row>
    <row r="4" spans="1:20" s="11" customFormat="1" ht="69.75" customHeight="1" thickBot="1">
      <c r="A4" s="89"/>
      <c r="B4" s="91"/>
      <c r="C4" s="37" t="s">
        <v>0</v>
      </c>
      <c r="D4" s="38" t="s">
        <v>16</v>
      </c>
      <c r="E4" s="38" t="s">
        <v>2</v>
      </c>
      <c r="F4" s="39" t="s">
        <v>12</v>
      </c>
      <c r="G4" s="40" t="s">
        <v>0</v>
      </c>
      <c r="H4" s="38" t="s">
        <v>1</v>
      </c>
      <c r="I4" s="38" t="s">
        <v>2</v>
      </c>
      <c r="J4" s="41" t="s">
        <v>12</v>
      </c>
      <c r="K4" s="37" t="s">
        <v>0</v>
      </c>
      <c r="L4" s="38" t="s">
        <v>1</v>
      </c>
      <c r="M4" s="38" t="s">
        <v>2</v>
      </c>
      <c r="N4" s="39" t="s">
        <v>12</v>
      </c>
      <c r="O4" s="40" t="s">
        <v>0</v>
      </c>
      <c r="P4" s="38" t="s">
        <v>1</v>
      </c>
      <c r="Q4" s="38" t="s">
        <v>2</v>
      </c>
      <c r="R4" s="39" t="s">
        <v>12</v>
      </c>
      <c r="S4" s="103"/>
      <c r="T4" s="42"/>
    </row>
    <row r="5" spans="1:20" s="1" customFormat="1" ht="24.75" customHeight="1">
      <c r="A5" s="30" t="s">
        <v>3</v>
      </c>
      <c r="B5" s="30" t="e">
        <f>#REF!</f>
        <v>#REF!</v>
      </c>
      <c r="C5" s="43">
        <v>3</v>
      </c>
      <c r="D5" s="44">
        <v>2</v>
      </c>
      <c r="E5" s="44"/>
      <c r="F5" s="45">
        <f>D5+E5</f>
        <v>2</v>
      </c>
      <c r="G5" s="43">
        <v>27</v>
      </c>
      <c r="H5" s="44"/>
      <c r="I5" s="44"/>
      <c r="J5" s="45">
        <f>G5+I5</f>
        <v>27</v>
      </c>
      <c r="K5" s="43">
        <v>0</v>
      </c>
      <c r="L5" s="44">
        <v>0</v>
      </c>
      <c r="M5" s="44"/>
      <c r="N5" s="45"/>
      <c r="O5" s="43">
        <v>16</v>
      </c>
      <c r="P5" s="44">
        <v>0</v>
      </c>
      <c r="Q5" s="46">
        <v>87</v>
      </c>
      <c r="R5" s="47">
        <f aca="true" t="shared" si="0" ref="R5:R13">O5+Q5-P5</f>
        <v>103</v>
      </c>
      <c r="S5" s="48">
        <f>F5+J5+N5+R5</f>
        <v>132</v>
      </c>
      <c r="T5" s="36"/>
    </row>
    <row r="6" spans="1:20" s="1" customFormat="1" ht="24.75" customHeight="1">
      <c r="A6" s="31" t="s">
        <v>4</v>
      </c>
      <c r="B6" s="31" t="e">
        <f>#REF!</f>
        <v>#REF!</v>
      </c>
      <c r="C6" s="49">
        <v>9</v>
      </c>
      <c r="D6" s="50">
        <v>1</v>
      </c>
      <c r="E6" s="50"/>
      <c r="F6" s="51">
        <f>D6+E6</f>
        <v>1</v>
      </c>
      <c r="G6" s="49">
        <v>35</v>
      </c>
      <c r="H6" s="50"/>
      <c r="I6" s="50"/>
      <c r="J6" s="51">
        <f>G6+I6</f>
        <v>35</v>
      </c>
      <c r="K6" s="49">
        <v>7</v>
      </c>
      <c r="L6" s="50">
        <v>0</v>
      </c>
      <c r="M6" s="50">
        <v>20</v>
      </c>
      <c r="N6" s="51">
        <f>K6+M6</f>
        <v>27</v>
      </c>
      <c r="O6" s="49">
        <v>6</v>
      </c>
      <c r="P6" s="50">
        <v>0</v>
      </c>
      <c r="Q6" s="52">
        <v>60</v>
      </c>
      <c r="R6" s="53">
        <f t="shared" si="0"/>
        <v>66</v>
      </c>
      <c r="S6" s="48">
        <f>F6+J6+N6+R6</f>
        <v>129</v>
      </c>
      <c r="T6" s="36"/>
    </row>
    <row r="7" spans="1:20" s="1" customFormat="1" ht="24.75" customHeight="1">
      <c r="A7" s="31" t="s">
        <v>5</v>
      </c>
      <c r="B7" s="31" t="e">
        <f>#REF!</f>
        <v>#REF!</v>
      </c>
      <c r="C7" s="49">
        <v>3</v>
      </c>
      <c r="D7" s="50">
        <v>2</v>
      </c>
      <c r="E7" s="50"/>
      <c r="F7" s="51">
        <f aca="true" t="shared" si="1" ref="F7:F12">D7+E7</f>
        <v>2</v>
      </c>
      <c r="G7" s="49">
        <v>30</v>
      </c>
      <c r="H7" s="50"/>
      <c r="I7" s="50"/>
      <c r="J7" s="51">
        <f aca="true" t="shared" si="2" ref="J7:J12">G7+I7</f>
        <v>30</v>
      </c>
      <c r="K7" s="49">
        <v>7</v>
      </c>
      <c r="L7" s="50">
        <v>0</v>
      </c>
      <c r="M7" s="50">
        <v>5</v>
      </c>
      <c r="N7" s="51">
        <f>K7+M7</f>
        <v>12</v>
      </c>
      <c r="O7" s="49">
        <v>18</v>
      </c>
      <c r="P7" s="50">
        <v>0</v>
      </c>
      <c r="Q7" s="52">
        <v>53</v>
      </c>
      <c r="R7" s="53">
        <f t="shared" si="0"/>
        <v>71</v>
      </c>
      <c r="S7" s="48">
        <f aca="true" t="shared" si="3" ref="S7:S14">F7+J7+N7+R7</f>
        <v>115</v>
      </c>
      <c r="T7" s="36"/>
    </row>
    <row r="8" spans="1:20" s="1" customFormat="1" ht="24.75" customHeight="1">
      <c r="A8" s="31" t="s">
        <v>6</v>
      </c>
      <c r="B8" s="31" t="e">
        <f>#REF!</f>
        <v>#REF!</v>
      </c>
      <c r="C8" s="49">
        <v>3</v>
      </c>
      <c r="D8" s="50">
        <v>1</v>
      </c>
      <c r="E8" s="50"/>
      <c r="F8" s="51">
        <f t="shared" si="1"/>
        <v>1</v>
      </c>
      <c r="G8" s="49">
        <v>17</v>
      </c>
      <c r="H8" s="50"/>
      <c r="I8" s="50"/>
      <c r="J8" s="51">
        <f t="shared" si="2"/>
        <v>17</v>
      </c>
      <c r="K8" s="49">
        <v>14</v>
      </c>
      <c r="L8" s="50">
        <v>0</v>
      </c>
      <c r="M8" s="50">
        <v>6</v>
      </c>
      <c r="N8" s="51">
        <f>K8+M8</f>
        <v>20</v>
      </c>
      <c r="O8" s="49">
        <v>12</v>
      </c>
      <c r="P8" s="50">
        <v>0</v>
      </c>
      <c r="Q8" s="52">
        <v>80</v>
      </c>
      <c r="R8" s="53">
        <f t="shared" si="0"/>
        <v>92</v>
      </c>
      <c r="S8" s="48">
        <f t="shared" si="3"/>
        <v>130</v>
      </c>
      <c r="T8" s="36"/>
    </row>
    <row r="9" spans="1:20" s="1" customFormat="1" ht="24.75" customHeight="1">
      <c r="A9" s="31" t="s">
        <v>7</v>
      </c>
      <c r="B9" s="31" t="e">
        <f>#REF!</f>
        <v>#REF!</v>
      </c>
      <c r="C9" s="49">
        <v>3</v>
      </c>
      <c r="D9" s="50">
        <v>0</v>
      </c>
      <c r="E9" s="50"/>
      <c r="F9" s="51">
        <f t="shared" si="1"/>
        <v>0</v>
      </c>
      <c r="G9" s="49">
        <v>0</v>
      </c>
      <c r="H9" s="50"/>
      <c r="I9" s="50"/>
      <c r="J9" s="51">
        <f t="shared" si="2"/>
        <v>0</v>
      </c>
      <c r="K9" s="49">
        <v>0</v>
      </c>
      <c r="L9" s="50">
        <v>0</v>
      </c>
      <c r="M9" s="50"/>
      <c r="N9" s="51"/>
      <c r="O9" s="49">
        <v>8</v>
      </c>
      <c r="P9" s="50">
        <v>0</v>
      </c>
      <c r="Q9" s="52">
        <v>48</v>
      </c>
      <c r="R9" s="53">
        <f t="shared" si="0"/>
        <v>56</v>
      </c>
      <c r="S9" s="48">
        <f t="shared" si="3"/>
        <v>56</v>
      </c>
      <c r="T9" s="36"/>
    </row>
    <row r="10" spans="1:20" s="1" customFormat="1" ht="24.75" customHeight="1">
      <c r="A10" s="31" t="s">
        <v>8</v>
      </c>
      <c r="B10" s="31" t="e">
        <f>#REF!</f>
        <v>#REF!</v>
      </c>
      <c r="C10" s="49">
        <v>12</v>
      </c>
      <c r="D10" s="50">
        <v>0</v>
      </c>
      <c r="E10" s="50"/>
      <c r="F10" s="51">
        <f t="shared" si="1"/>
        <v>0</v>
      </c>
      <c r="G10" s="49">
        <v>36</v>
      </c>
      <c r="H10" s="50"/>
      <c r="I10" s="50"/>
      <c r="J10" s="51">
        <f t="shared" si="2"/>
        <v>36</v>
      </c>
      <c r="K10" s="49">
        <v>7</v>
      </c>
      <c r="L10" s="50">
        <v>0</v>
      </c>
      <c r="M10" s="50">
        <v>2</v>
      </c>
      <c r="N10" s="51">
        <f>K10+M10</f>
        <v>9</v>
      </c>
      <c r="O10" s="49">
        <v>5</v>
      </c>
      <c r="P10" s="50">
        <v>0</v>
      </c>
      <c r="Q10" s="52">
        <v>90</v>
      </c>
      <c r="R10" s="53">
        <f t="shared" si="0"/>
        <v>95</v>
      </c>
      <c r="S10" s="48">
        <f t="shared" si="3"/>
        <v>140</v>
      </c>
      <c r="T10" s="36"/>
    </row>
    <row r="11" spans="1:20" s="1" customFormat="1" ht="24.75" customHeight="1">
      <c r="A11" s="31" t="s">
        <v>9</v>
      </c>
      <c r="B11" s="31" t="e">
        <f>#REF!</f>
        <v>#REF!</v>
      </c>
      <c r="C11" s="49">
        <v>9</v>
      </c>
      <c r="D11" s="50">
        <v>2</v>
      </c>
      <c r="E11" s="50"/>
      <c r="F11" s="51">
        <f t="shared" si="1"/>
        <v>2</v>
      </c>
      <c r="G11" s="49">
        <v>27</v>
      </c>
      <c r="H11" s="50"/>
      <c r="I11" s="50"/>
      <c r="J11" s="51">
        <f t="shared" si="2"/>
        <v>27</v>
      </c>
      <c r="K11" s="49">
        <v>0</v>
      </c>
      <c r="L11" s="50">
        <v>0</v>
      </c>
      <c r="M11" s="50"/>
      <c r="N11" s="51"/>
      <c r="O11" s="49">
        <v>9</v>
      </c>
      <c r="P11" s="50">
        <v>0</v>
      </c>
      <c r="Q11" s="52">
        <v>48</v>
      </c>
      <c r="R11" s="53">
        <f t="shared" si="0"/>
        <v>57</v>
      </c>
      <c r="S11" s="48">
        <f t="shared" si="3"/>
        <v>86</v>
      </c>
      <c r="T11" s="36"/>
    </row>
    <row r="12" spans="1:20" s="1" customFormat="1" ht="24.75" customHeight="1">
      <c r="A12" s="31" t="s">
        <v>10</v>
      </c>
      <c r="B12" s="31" t="e">
        <f>#REF!</f>
        <v>#REF!</v>
      </c>
      <c r="C12" s="49">
        <v>3</v>
      </c>
      <c r="D12" s="50">
        <v>0</v>
      </c>
      <c r="E12" s="50"/>
      <c r="F12" s="51">
        <f t="shared" si="1"/>
        <v>0</v>
      </c>
      <c r="G12" s="49">
        <v>0</v>
      </c>
      <c r="H12" s="50"/>
      <c r="I12" s="50"/>
      <c r="J12" s="51">
        <f t="shared" si="2"/>
        <v>0</v>
      </c>
      <c r="K12" s="49">
        <v>0</v>
      </c>
      <c r="L12" s="50">
        <v>0</v>
      </c>
      <c r="M12" s="50"/>
      <c r="N12" s="51"/>
      <c r="O12" s="49">
        <v>2</v>
      </c>
      <c r="P12" s="50">
        <v>0</v>
      </c>
      <c r="Q12" s="52">
        <v>45</v>
      </c>
      <c r="R12" s="53">
        <f t="shared" si="0"/>
        <v>47</v>
      </c>
      <c r="S12" s="48">
        <f t="shared" si="3"/>
        <v>47</v>
      </c>
      <c r="T12" s="36"/>
    </row>
    <row r="13" spans="1:20" s="1" customFormat="1" ht="24.75" customHeight="1" thickBot="1">
      <c r="A13" s="54" t="s">
        <v>11</v>
      </c>
      <c r="B13" s="54" t="e">
        <f>#REF!</f>
        <v>#REF!</v>
      </c>
      <c r="C13" s="55">
        <v>13</v>
      </c>
      <c r="D13" s="56">
        <v>3</v>
      </c>
      <c r="E13" s="56"/>
      <c r="F13" s="57">
        <f>D13+E13</f>
        <v>3</v>
      </c>
      <c r="G13" s="55">
        <v>24</v>
      </c>
      <c r="H13" s="56"/>
      <c r="I13" s="56"/>
      <c r="J13" s="57">
        <f>G13+I13</f>
        <v>24</v>
      </c>
      <c r="K13" s="55">
        <v>0</v>
      </c>
      <c r="L13" s="56">
        <v>0</v>
      </c>
      <c r="M13" s="56"/>
      <c r="N13" s="57"/>
      <c r="O13" s="55">
        <v>19</v>
      </c>
      <c r="P13" s="56">
        <v>0</v>
      </c>
      <c r="Q13" s="58">
        <v>92</v>
      </c>
      <c r="R13" s="53">
        <f t="shared" si="0"/>
        <v>111</v>
      </c>
      <c r="S13" s="59">
        <f t="shared" si="3"/>
        <v>138</v>
      </c>
      <c r="T13" s="36"/>
    </row>
    <row r="14" spans="1:20" s="1" customFormat="1" ht="24.75" customHeight="1" thickBot="1">
      <c r="A14" s="32" t="s">
        <v>13</v>
      </c>
      <c r="B14" s="32" t="e">
        <f>SUM(B5:B13)</f>
        <v>#REF!</v>
      </c>
      <c r="C14" s="60">
        <f aca="true" t="shared" si="4" ref="C14:P14">SUM(C5:C13)</f>
        <v>58</v>
      </c>
      <c r="D14" s="61">
        <f t="shared" si="4"/>
        <v>11</v>
      </c>
      <c r="E14" s="61">
        <f t="shared" si="4"/>
        <v>0</v>
      </c>
      <c r="F14" s="62">
        <f t="shared" si="4"/>
        <v>11</v>
      </c>
      <c r="G14" s="60">
        <f t="shared" si="4"/>
        <v>196</v>
      </c>
      <c r="H14" s="61">
        <f t="shared" si="4"/>
        <v>0</v>
      </c>
      <c r="I14" s="61">
        <f t="shared" si="4"/>
        <v>0</v>
      </c>
      <c r="J14" s="62">
        <f t="shared" si="4"/>
        <v>196</v>
      </c>
      <c r="K14" s="60">
        <f t="shared" si="4"/>
        <v>35</v>
      </c>
      <c r="L14" s="61">
        <f t="shared" si="4"/>
        <v>0</v>
      </c>
      <c r="M14" s="61">
        <f t="shared" si="4"/>
        <v>33</v>
      </c>
      <c r="N14" s="62">
        <f t="shared" si="4"/>
        <v>68</v>
      </c>
      <c r="O14" s="60">
        <f t="shared" si="4"/>
        <v>95</v>
      </c>
      <c r="P14" s="61">
        <f t="shared" si="4"/>
        <v>0</v>
      </c>
      <c r="Q14" s="63">
        <v>603</v>
      </c>
      <c r="R14" s="64">
        <v>698</v>
      </c>
      <c r="S14" s="59">
        <f t="shared" si="3"/>
        <v>973</v>
      </c>
      <c r="T14" s="36"/>
    </row>
    <row r="15" ht="9" customHeight="1"/>
    <row r="16" spans="1:20" ht="61.5" customHeight="1">
      <c r="A16" s="21"/>
      <c r="B16" s="21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</row>
    <row r="17" spans="3:20" ht="37.5" customHeight="1"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</row>
    <row r="18" ht="6" customHeight="1">
      <c r="T18" s="108"/>
    </row>
    <row r="19" ht="6" customHeight="1">
      <c r="T19" s="20"/>
    </row>
    <row r="20" ht="25.5" customHeight="1"/>
    <row r="25" spans="3:19" ht="12.75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5"/>
    </row>
    <row r="28" spans="3:19" ht="12.75"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</sheetData>
  <mergeCells count="12">
    <mergeCell ref="C17:S17"/>
    <mergeCell ref="T17:T18"/>
    <mergeCell ref="C25:S25"/>
    <mergeCell ref="C28:S28"/>
    <mergeCell ref="K3:N3"/>
    <mergeCell ref="O3:R3"/>
    <mergeCell ref="S3:S4"/>
    <mergeCell ref="C16:T16"/>
    <mergeCell ref="A3:A4"/>
    <mergeCell ref="B3:B4"/>
    <mergeCell ref="C3:F3"/>
    <mergeCell ref="G3:J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workbookViewId="0" topLeftCell="A7">
      <selection activeCell="P16" sqref="P16"/>
    </sheetView>
  </sheetViews>
  <sheetFormatPr defaultColWidth="11.421875" defaultRowHeight="12.75"/>
  <cols>
    <col min="1" max="1" width="13.8515625" style="0" customWidth="1"/>
    <col min="2" max="2" width="7.8515625" style="0" customWidth="1"/>
    <col min="3" max="5" width="7.7109375" style="0" customWidth="1"/>
    <col min="6" max="6" width="7.7109375" style="22" customWidth="1"/>
    <col min="7" max="9" width="7.421875" style="0" customWidth="1"/>
    <col min="10" max="10" width="7.421875" style="22" customWidth="1"/>
    <col min="11" max="14" width="7.421875" style="0" customWidth="1"/>
    <col min="15" max="17" width="8.7109375" style="0" customWidth="1"/>
  </cols>
  <sheetData>
    <row r="1" spans="1:6" ht="17.25" customHeight="1">
      <c r="A1" s="17" t="s">
        <v>32</v>
      </c>
      <c r="B1" s="17"/>
      <c r="C1" s="17"/>
      <c r="D1" s="17"/>
      <c r="E1" s="17"/>
      <c r="F1" s="17"/>
    </row>
    <row r="2" ht="6" customHeight="1" thickBot="1"/>
    <row r="3" spans="1:17" s="1" customFormat="1" ht="27" customHeight="1" thickBot="1">
      <c r="A3" s="110"/>
      <c r="B3" s="123" t="s">
        <v>22</v>
      </c>
      <c r="C3" s="126" t="s">
        <v>19</v>
      </c>
      <c r="D3" s="127"/>
      <c r="E3" s="127"/>
      <c r="F3" s="128"/>
      <c r="G3" s="118" t="s">
        <v>25</v>
      </c>
      <c r="H3" s="119"/>
      <c r="I3" s="119"/>
      <c r="J3" s="119"/>
      <c r="K3" s="120"/>
      <c r="L3" s="120"/>
      <c r="M3" s="120"/>
      <c r="N3" s="120"/>
      <c r="O3" s="133"/>
      <c r="P3" s="133"/>
      <c r="Q3" s="134"/>
    </row>
    <row r="4" spans="1:17" s="1" customFormat="1" ht="37.5" customHeight="1">
      <c r="A4" s="111"/>
      <c r="B4" s="124"/>
      <c r="C4" s="129"/>
      <c r="D4" s="130"/>
      <c r="E4" s="130"/>
      <c r="F4" s="131"/>
      <c r="G4" s="114" t="s">
        <v>23</v>
      </c>
      <c r="H4" s="115"/>
      <c r="I4" s="115"/>
      <c r="J4" s="116"/>
      <c r="K4" s="87" t="s">
        <v>24</v>
      </c>
      <c r="L4" s="115"/>
      <c r="M4" s="115"/>
      <c r="N4" s="117"/>
      <c r="O4" s="113" t="s">
        <v>46</v>
      </c>
      <c r="P4" s="113" t="s">
        <v>47</v>
      </c>
      <c r="Q4" s="113" t="s">
        <v>48</v>
      </c>
    </row>
    <row r="5" spans="1:17" s="11" customFormat="1" ht="73.5" customHeight="1" thickBot="1">
      <c r="A5" s="112"/>
      <c r="B5" s="125"/>
      <c r="C5" s="8" t="s">
        <v>0</v>
      </c>
      <c r="D5" s="9" t="s">
        <v>16</v>
      </c>
      <c r="E5" s="9" t="s">
        <v>2</v>
      </c>
      <c r="F5" s="13" t="s">
        <v>12</v>
      </c>
      <c r="G5" s="8" t="s">
        <v>27</v>
      </c>
      <c r="H5" s="9" t="s">
        <v>26</v>
      </c>
      <c r="I5" s="9" t="s">
        <v>30</v>
      </c>
      <c r="J5" s="13" t="s">
        <v>12</v>
      </c>
      <c r="K5" s="10" t="s">
        <v>27</v>
      </c>
      <c r="L5" s="9" t="s">
        <v>26</v>
      </c>
      <c r="M5" s="9" t="s">
        <v>30</v>
      </c>
      <c r="N5" s="24" t="s">
        <v>12</v>
      </c>
      <c r="O5" s="135"/>
      <c r="P5" s="135"/>
      <c r="Q5" s="135"/>
    </row>
    <row r="6" spans="1:17" s="1" customFormat="1" ht="24.75" customHeight="1">
      <c r="A6" s="14" t="s">
        <v>3</v>
      </c>
      <c r="B6" s="68">
        <v>412</v>
      </c>
      <c r="C6" s="83" t="s">
        <v>35</v>
      </c>
      <c r="D6" s="3">
        <v>5</v>
      </c>
      <c r="E6" s="3"/>
      <c r="F6" s="18">
        <f>D6+E6</f>
        <v>5</v>
      </c>
      <c r="G6" s="2">
        <f>(16+90+94)/4+10/2</f>
        <v>55</v>
      </c>
      <c r="H6" s="3">
        <v>62</v>
      </c>
      <c r="I6" s="3">
        <v>51</v>
      </c>
      <c r="J6" s="19">
        <f>H6</f>
        <v>62</v>
      </c>
      <c r="K6" s="2">
        <v>5</v>
      </c>
      <c r="L6" s="3">
        <v>11</v>
      </c>
      <c r="M6" s="25">
        <v>3</v>
      </c>
      <c r="N6" s="69">
        <f>L6</f>
        <v>11</v>
      </c>
      <c r="O6" s="28">
        <f>G6+K6</f>
        <v>60</v>
      </c>
      <c r="P6" s="28">
        <f>H6+L6</f>
        <v>73</v>
      </c>
      <c r="Q6" s="78">
        <f>J6+N6-G6-K6</f>
        <v>13</v>
      </c>
    </row>
    <row r="7" spans="1:17" s="1" customFormat="1" ht="24.75" customHeight="1">
      <c r="A7" s="15" t="s">
        <v>4</v>
      </c>
      <c r="B7" s="67">
        <v>265</v>
      </c>
      <c r="C7" s="84" t="s">
        <v>38</v>
      </c>
      <c r="D7" s="5">
        <v>1</v>
      </c>
      <c r="E7" s="5"/>
      <c r="F7" s="19">
        <f>D7+E7</f>
        <v>1</v>
      </c>
      <c r="G7" s="4">
        <f>(8+83+69)/4+18/2</f>
        <v>49</v>
      </c>
      <c r="H7" s="5">
        <v>42</v>
      </c>
      <c r="I7" s="5">
        <v>42</v>
      </c>
      <c r="J7" s="19">
        <f aca="true" t="shared" si="0" ref="J7:J14">H7</f>
        <v>42</v>
      </c>
      <c r="K7" s="4">
        <f>18/2</f>
        <v>9</v>
      </c>
      <c r="L7" s="5">
        <v>13</v>
      </c>
      <c r="M7" s="26">
        <v>9</v>
      </c>
      <c r="N7" s="70">
        <f aca="true" t="shared" si="1" ref="N7:N14">L7</f>
        <v>13</v>
      </c>
      <c r="O7" s="28">
        <f aca="true" t="shared" si="2" ref="O7:O14">G7+K7</f>
        <v>58</v>
      </c>
      <c r="P7" s="28">
        <f aca="true" t="shared" si="3" ref="P7:P14">H7+L7</f>
        <v>55</v>
      </c>
      <c r="Q7" s="79">
        <v>0</v>
      </c>
    </row>
    <row r="8" spans="1:17" s="1" customFormat="1" ht="24.75" customHeight="1">
      <c r="A8" s="15" t="s">
        <v>5</v>
      </c>
      <c r="B8" s="67">
        <v>251</v>
      </c>
      <c r="C8" s="84" t="s">
        <v>39</v>
      </c>
      <c r="D8" s="5">
        <v>2</v>
      </c>
      <c r="E8" s="5"/>
      <c r="F8" s="19">
        <f aca="true" t="shared" si="4" ref="F8:F13">D8+E8</f>
        <v>2</v>
      </c>
      <c r="G8" s="4">
        <f>(14+59+67)/4+2+20/2</f>
        <v>47</v>
      </c>
      <c r="H8" s="5">
        <v>39</v>
      </c>
      <c r="I8" s="5">
        <v>46</v>
      </c>
      <c r="J8" s="19">
        <f t="shared" si="0"/>
        <v>39</v>
      </c>
      <c r="K8" s="4">
        <f>20/2</f>
        <v>10</v>
      </c>
      <c r="L8" s="5">
        <v>13</v>
      </c>
      <c r="M8" s="26">
        <v>9</v>
      </c>
      <c r="N8" s="70">
        <f t="shared" si="1"/>
        <v>13</v>
      </c>
      <c r="O8" s="28">
        <f t="shared" si="2"/>
        <v>57</v>
      </c>
      <c r="P8" s="28">
        <f t="shared" si="3"/>
        <v>52</v>
      </c>
      <c r="Q8" s="79">
        <v>0</v>
      </c>
    </row>
    <row r="9" spans="1:17" s="1" customFormat="1" ht="24.75" customHeight="1">
      <c r="A9" s="15" t="s">
        <v>31</v>
      </c>
      <c r="B9" s="67">
        <v>556</v>
      </c>
      <c r="C9" s="84" t="s">
        <v>40</v>
      </c>
      <c r="D9" s="5">
        <v>2</v>
      </c>
      <c r="E9" s="5"/>
      <c r="F9" s="19">
        <f t="shared" si="4"/>
        <v>2</v>
      </c>
      <c r="G9" s="4">
        <f>(25+150+105)/4+1+30/2</f>
        <v>86</v>
      </c>
      <c r="H9" s="5">
        <v>87</v>
      </c>
      <c r="I9" s="5">
        <v>78</v>
      </c>
      <c r="J9" s="19">
        <f t="shared" si="0"/>
        <v>87</v>
      </c>
      <c r="K9" s="4">
        <f>30/2</f>
        <v>15</v>
      </c>
      <c r="L9" s="5">
        <v>11</v>
      </c>
      <c r="M9" s="26">
        <v>12</v>
      </c>
      <c r="N9" s="70">
        <f t="shared" si="1"/>
        <v>11</v>
      </c>
      <c r="O9" s="28">
        <f t="shared" si="2"/>
        <v>101</v>
      </c>
      <c r="P9" s="28">
        <f t="shared" si="3"/>
        <v>98</v>
      </c>
      <c r="Q9" s="79">
        <v>0</v>
      </c>
    </row>
    <row r="10" spans="1:17" s="1" customFormat="1" ht="24.75" customHeight="1">
      <c r="A10" s="15" t="s">
        <v>7</v>
      </c>
      <c r="B10" s="67">
        <v>194</v>
      </c>
      <c r="C10" s="84" t="s">
        <v>41</v>
      </c>
      <c r="D10" s="5">
        <v>2</v>
      </c>
      <c r="E10" s="5"/>
      <c r="F10" s="19">
        <f t="shared" si="4"/>
        <v>2</v>
      </c>
      <c r="G10" s="4">
        <f>(19+54+47)/4+1+10/2</f>
        <v>36</v>
      </c>
      <c r="H10" s="5">
        <v>33</v>
      </c>
      <c r="I10" s="5">
        <v>31</v>
      </c>
      <c r="J10" s="19">
        <f t="shared" si="0"/>
        <v>33</v>
      </c>
      <c r="K10" s="4">
        <f>10/2</f>
        <v>5</v>
      </c>
      <c r="L10" s="5">
        <v>10</v>
      </c>
      <c r="M10" s="26">
        <v>11</v>
      </c>
      <c r="N10" s="70">
        <f t="shared" si="1"/>
        <v>10</v>
      </c>
      <c r="O10" s="28">
        <f t="shared" si="2"/>
        <v>41</v>
      </c>
      <c r="P10" s="28">
        <f t="shared" si="3"/>
        <v>43</v>
      </c>
      <c r="Q10" s="79">
        <f aca="true" t="shared" si="5" ref="Q10:Q15">J10+N10-G10-K10</f>
        <v>2</v>
      </c>
    </row>
    <row r="11" spans="1:17" s="1" customFormat="1" ht="24.75" customHeight="1">
      <c r="A11" s="15" t="s">
        <v>8</v>
      </c>
      <c r="B11" s="67">
        <v>523</v>
      </c>
      <c r="C11" s="84" t="s">
        <v>36</v>
      </c>
      <c r="D11" s="5">
        <v>8</v>
      </c>
      <c r="E11" s="5"/>
      <c r="F11" s="19">
        <f t="shared" si="4"/>
        <v>8</v>
      </c>
      <c r="G11" s="4">
        <f>(15+132+93)/4+3+30/2</f>
        <v>78</v>
      </c>
      <c r="H11" s="5">
        <v>91</v>
      </c>
      <c r="I11" s="5">
        <v>78</v>
      </c>
      <c r="J11" s="19">
        <f t="shared" si="0"/>
        <v>91</v>
      </c>
      <c r="K11" s="4">
        <f>30/2</f>
        <v>15</v>
      </c>
      <c r="L11" s="5">
        <v>21</v>
      </c>
      <c r="M11" s="33">
        <v>8</v>
      </c>
      <c r="N11" s="70">
        <f t="shared" si="1"/>
        <v>21</v>
      </c>
      <c r="O11" s="28">
        <f t="shared" si="2"/>
        <v>93</v>
      </c>
      <c r="P11" s="28">
        <f t="shared" si="3"/>
        <v>112</v>
      </c>
      <c r="Q11" s="79">
        <f t="shared" si="5"/>
        <v>19</v>
      </c>
    </row>
    <row r="12" spans="1:17" s="1" customFormat="1" ht="24.75" customHeight="1">
      <c r="A12" s="15" t="s">
        <v>9</v>
      </c>
      <c r="B12" s="67">
        <v>264</v>
      </c>
      <c r="C12" s="84" t="s">
        <v>42</v>
      </c>
      <c r="D12" s="5">
        <v>2</v>
      </c>
      <c r="E12" s="5"/>
      <c r="F12" s="19">
        <f t="shared" si="4"/>
        <v>2</v>
      </c>
      <c r="G12" s="4">
        <f>(24+61+35)/4+1+10/2</f>
        <v>36</v>
      </c>
      <c r="H12" s="5">
        <v>39</v>
      </c>
      <c r="I12" s="5">
        <v>32</v>
      </c>
      <c r="J12" s="19">
        <f t="shared" si="0"/>
        <v>39</v>
      </c>
      <c r="K12" s="4">
        <f>10/2</f>
        <v>5</v>
      </c>
      <c r="L12" s="5">
        <v>7</v>
      </c>
      <c r="M12" s="26">
        <v>4</v>
      </c>
      <c r="N12" s="70">
        <f t="shared" si="1"/>
        <v>7</v>
      </c>
      <c r="O12" s="28">
        <f t="shared" si="2"/>
        <v>41</v>
      </c>
      <c r="P12" s="28">
        <f t="shared" si="3"/>
        <v>46</v>
      </c>
      <c r="Q12" s="79">
        <f t="shared" si="5"/>
        <v>5</v>
      </c>
    </row>
    <row r="13" spans="1:17" s="1" customFormat="1" ht="24.75" customHeight="1">
      <c r="A13" s="15" t="s">
        <v>10</v>
      </c>
      <c r="B13" s="67">
        <v>291</v>
      </c>
      <c r="C13" s="84" t="s">
        <v>43</v>
      </c>
      <c r="D13" s="5">
        <v>4</v>
      </c>
      <c r="E13" s="5"/>
      <c r="F13" s="19">
        <f t="shared" si="4"/>
        <v>4</v>
      </c>
      <c r="G13" s="4">
        <f>(12+46+62)/4+10/2</f>
        <v>35</v>
      </c>
      <c r="H13" s="5">
        <v>37</v>
      </c>
      <c r="I13" s="5">
        <v>30</v>
      </c>
      <c r="J13" s="19">
        <f t="shared" si="0"/>
        <v>37</v>
      </c>
      <c r="K13" s="4">
        <f>10/2</f>
        <v>5</v>
      </c>
      <c r="L13" s="5">
        <v>5</v>
      </c>
      <c r="M13" s="26">
        <v>8</v>
      </c>
      <c r="N13" s="70">
        <f t="shared" si="1"/>
        <v>5</v>
      </c>
      <c r="O13" s="28">
        <f t="shared" si="2"/>
        <v>40</v>
      </c>
      <c r="P13" s="28">
        <f t="shared" si="3"/>
        <v>42</v>
      </c>
      <c r="Q13" s="79">
        <f t="shared" si="5"/>
        <v>2</v>
      </c>
    </row>
    <row r="14" spans="1:17" s="1" customFormat="1" ht="24.75" customHeight="1" thickBot="1">
      <c r="A14" s="16" t="s">
        <v>11</v>
      </c>
      <c r="B14" s="66">
        <v>568</v>
      </c>
      <c r="C14" s="85" t="s">
        <v>37</v>
      </c>
      <c r="D14" s="7">
        <v>6</v>
      </c>
      <c r="E14" s="7"/>
      <c r="F14" s="23">
        <f>D14+E14</f>
        <v>6</v>
      </c>
      <c r="G14" s="6">
        <f>(32+136+152)/4+20/2</f>
        <v>90</v>
      </c>
      <c r="H14" s="7">
        <v>106</v>
      </c>
      <c r="I14" s="7">
        <v>88</v>
      </c>
      <c r="J14" s="19">
        <f t="shared" si="0"/>
        <v>106</v>
      </c>
      <c r="K14" s="6">
        <f>20/2</f>
        <v>10</v>
      </c>
      <c r="L14" s="7">
        <v>26</v>
      </c>
      <c r="M14" s="27">
        <v>15</v>
      </c>
      <c r="N14" s="71">
        <f t="shared" si="1"/>
        <v>26</v>
      </c>
      <c r="O14" s="28">
        <f t="shared" si="2"/>
        <v>100</v>
      </c>
      <c r="P14" s="28">
        <f t="shared" si="3"/>
        <v>132</v>
      </c>
      <c r="Q14" s="80">
        <f t="shared" si="5"/>
        <v>32</v>
      </c>
    </row>
    <row r="15" spans="1:17" s="77" customFormat="1" ht="24.75" customHeight="1" thickBot="1">
      <c r="A15" s="72" t="s">
        <v>13</v>
      </c>
      <c r="B15" s="73">
        <f>SUM(B6:B14)</f>
        <v>3324</v>
      </c>
      <c r="C15" s="74" t="s">
        <v>44</v>
      </c>
      <c r="D15" s="75">
        <f aca="true" t="shared" si="6" ref="D15:N15">SUM(D6:D14)</f>
        <v>32</v>
      </c>
      <c r="E15" s="75">
        <f t="shared" si="6"/>
        <v>0</v>
      </c>
      <c r="F15" s="12">
        <f t="shared" si="6"/>
        <v>32</v>
      </c>
      <c r="G15" s="74">
        <f t="shared" si="6"/>
        <v>512</v>
      </c>
      <c r="H15" s="75">
        <f t="shared" si="6"/>
        <v>536</v>
      </c>
      <c r="I15" s="75">
        <f t="shared" si="6"/>
        <v>476</v>
      </c>
      <c r="J15" s="12">
        <f t="shared" si="6"/>
        <v>536</v>
      </c>
      <c r="K15" s="74">
        <f t="shared" si="6"/>
        <v>79</v>
      </c>
      <c r="L15" s="75">
        <f t="shared" si="6"/>
        <v>117</v>
      </c>
      <c r="M15" s="76">
        <f t="shared" si="6"/>
        <v>79</v>
      </c>
      <c r="N15" s="86">
        <f t="shared" si="6"/>
        <v>117</v>
      </c>
      <c r="O15" s="65">
        <f>SUM(O6:O14)</f>
        <v>591</v>
      </c>
      <c r="P15" s="65">
        <f>H15+L15</f>
        <v>653</v>
      </c>
      <c r="Q15" s="65">
        <f>SUM(Q6:Q14)</f>
        <v>73</v>
      </c>
    </row>
    <row r="16" ht="7.5" customHeight="1"/>
    <row r="17" spans="1:17" ht="42.75" customHeight="1">
      <c r="A17" s="81" t="s">
        <v>28</v>
      </c>
      <c r="B17" s="121" t="s">
        <v>34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28.5" customHeight="1">
      <c r="A18" s="81"/>
      <c r="B18" s="121" t="s">
        <v>45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2:17" ht="17.25" customHeight="1">
      <c r="B19" s="132" t="s">
        <v>29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26.25" customHeight="1">
      <c r="A20" s="21"/>
      <c r="B20" s="121" t="s">
        <v>33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ht="38.25" customHeight="1"/>
    <row r="22" ht="6" customHeight="1"/>
    <row r="23" ht="25.5" customHeight="1"/>
    <row r="28" spans="3:16" ht="12.75"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5"/>
      <c r="P28" s="82"/>
    </row>
    <row r="31" spans="3:16" ht="12.75"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82"/>
    </row>
  </sheetData>
  <mergeCells count="15">
    <mergeCell ref="O4:O5"/>
    <mergeCell ref="P4:P5"/>
    <mergeCell ref="Q4:Q5"/>
    <mergeCell ref="B20:Q20"/>
    <mergeCell ref="B17:Q17"/>
    <mergeCell ref="B3:B5"/>
    <mergeCell ref="C31:O31"/>
    <mergeCell ref="C28:O28"/>
    <mergeCell ref="C3:F4"/>
    <mergeCell ref="B19:Q19"/>
    <mergeCell ref="B18:Q18"/>
    <mergeCell ref="G3:Q3"/>
    <mergeCell ref="A3:A5"/>
    <mergeCell ref="G4:J4"/>
    <mergeCell ref="K4:N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Falke</dc:creator>
  <cp:keywords/>
  <dc:description/>
  <cp:lastModifiedBy>falke</cp:lastModifiedBy>
  <cp:lastPrinted>2009-03-24T14:36:52Z</cp:lastPrinted>
  <dcterms:created xsi:type="dcterms:W3CDTF">2006-02-06T11:55:58Z</dcterms:created>
  <dcterms:modified xsi:type="dcterms:W3CDTF">2009-03-24T14:37:19Z</dcterms:modified>
  <cp:category/>
  <cp:version/>
  <cp:contentType/>
  <cp:contentStatus/>
</cp:coreProperties>
</file>