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4-3 VWH" sheetId="1" r:id="rId1"/>
    <sheet name="2004-3 VMH " sheetId="2" r:id="rId2"/>
  </sheets>
  <externalReferences>
    <externalReference r:id="rId5"/>
    <externalReference r:id="rId6"/>
  </externalReferences>
  <definedNames>
    <definedName name="_xlnm.Print_Area" localSheetId="1">'2004-3 VMH '!$A$1:$F$75</definedName>
    <definedName name="_xlnm.Print_Titles" localSheetId="1">'2004-3 VMH '!$5:$10</definedName>
    <definedName name="_xlnm.Print_Titles" localSheetId="0">'2004-3 VWH'!$7:$9</definedName>
  </definedNames>
  <calcPr fullCalcOnLoad="1"/>
</workbook>
</file>

<file path=xl/comments1.xml><?xml version="1.0" encoding="utf-8"?>
<comments xmlns="http://schemas.openxmlformats.org/spreadsheetml/2006/main">
  <authors>
    <author>tuebing</author>
    <author>Wiesmann</author>
  </authors>
  <commentList>
    <comment ref="F127" authorId="0">
      <text>
        <r>
          <rPr>
            <b/>
            <sz val="8"/>
            <rFont val="Tahoma"/>
            <family val="0"/>
          </rPr>
          <t>tuebing:</t>
        </r>
        <r>
          <rPr>
            <sz val="8"/>
            <rFont val="Tahoma"/>
            <family val="0"/>
          </rPr>
          <t xml:space="preserve">
Formel entfernt, um Rd.differenzen zu vermeiden!!!</t>
        </r>
      </text>
    </comment>
    <comment ref="D114" authorId="1">
      <text>
        <r>
          <rPr>
            <b/>
            <sz val="8"/>
            <rFont val="Tahoma"/>
            <family val="0"/>
          </rPr>
          <t>Wiesmann:</t>
        </r>
        <r>
          <rPr>
            <sz val="8"/>
            <rFont val="Tahoma"/>
            <family val="0"/>
          </rPr>
          <t xml:space="preserve">
Rundungsdifferenz zwischen Haushalt und Produktbuch = 32 Euro</t>
        </r>
      </text>
    </comment>
  </commentList>
</comments>
</file>

<file path=xl/sharedStrings.xml><?xml version="1.0" encoding="utf-8"?>
<sst xmlns="http://schemas.openxmlformats.org/spreadsheetml/2006/main" count="226" uniqueCount="185">
  <si>
    <t>zum Entwurf des Produkt-Haushaltes 2004</t>
  </si>
  <si>
    <t>Stand: 12.02.2004</t>
  </si>
  <si>
    <t>Verwaltungshaushalt</t>
  </si>
  <si>
    <t>Zuschuss (-) Überschuss (+)</t>
  </si>
  <si>
    <t>Budget - Produktbereich - Produktgruppe - Produkt</t>
  </si>
  <si>
    <t>Entwurf</t>
  </si>
  <si>
    <t>Verbesserung (+)
Verschlechter. (-)</t>
  </si>
  <si>
    <t>Ergebnis</t>
  </si>
  <si>
    <t>EUR</t>
  </si>
  <si>
    <t>01</t>
  </si>
  <si>
    <t>Sicherheit und Gesundheit</t>
  </si>
  <si>
    <t>032</t>
  </si>
  <si>
    <t>Ordnungsangelegenheiten</t>
  </si>
  <si>
    <t xml:space="preserve">Empfehlung des Ausschusses für öffentliche Sicherheit, Gesundheit und Verkehr 
</t>
  </si>
  <si>
    <t>032.002</t>
  </si>
  <si>
    <t>Bevölkerungsschutz</t>
  </si>
  <si>
    <t>Seite 9</t>
  </si>
  <si>
    <t xml:space="preserve">Ansatzerhöhung bei HHSt 1300.570000 "Anteilige Betriebskosten Leitstelle"
</t>
  </si>
  <si>
    <t>036</t>
  </si>
  <si>
    <t>Verkehr</t>
  </si>
  <si>
    <t xml:space="preserve">Empfehlung des Ausschusses für Finanzen und Wirtschaftsförderung
</t>
  </si>
  <si>
    <t>036.004</t>
  </si>
  <si>
    <t>Nahverkehr</t>
  </si>
  <si>
    <t>Seite 39</t>
  </si>
  <si>
    <t xml:space="preserve">Ansatzminderung bei HHSt 7920.171000 "Landeszuweisung ÖPNV"
</t>
  </si>
  <si>
    <t xml:space="preserve">Ansatzminderung bei HHSt 7920.570000 "Planung/Organisation/Ausführung ÖPNV"
</t>
  </si>
  <si>
    <t xml:space="preserve">Ansatzminderung bei HHSt 8200.715000 "Aufwendungsersatz RVM"
</t>
  </si>
  <si>
    <t>Nachrichtlich:</t>
  </si>
  <si>
    <t>Seite 30</t>
  </si>
  <si>
    <t xml:space="preserve">Die HHSt 1120.718000 "Betriebskosten Jugend-verkehrsschulen" und 1120.718100  "KRZ Verkehrs-erziehung" werden von der Produktgruppe 036.002 zum Produkt 036.001.001 verlagert.
</t>
  </si>
  <si>
    <t>02</t>
  </si>
  <si>
    <t>Schule, Kultur, Soziales und Jugend</t>
  </si>
  <si>
    <t>041</t>
  </si>
  <si>
    <t>Kultur</t>
  </si>
  <si>
    <t>Empfehlung des Ausschusses für Schule, Kultur und Sport</t>
  </si>
  <si>
    <t>041.001</t>
  </si>
  <si>
    <t>Kulturzentren, überörtliche Arbeit</t>
  </si>
  <si>
    <t>Seite 93</t>
  </si>
  <si>
    <t xml:space="preserve">Reduzierung der Aufwendungen für die Unterhaltungsarbeiten der Außenanlagen der Burg Vischering und der Kolvenburg, HHSt 3210.502100
</t>
  </si>
  <si>
    <t>041.001.003</t>
  </si>
  <si>
    <t>Allgemeine kulturelle Dienstleistungen</t>
  </si>
  <si>
    <t xml:space="preserve">Der Zuschuss zu den Publikationen des Kreisheimatvereins wurden versehentlich bei HHSt 3410.718100 nicht in den Produkt-Haushalt eingestellt.
</t>
  </si>
  <si>
    <t>050</t>
  </si>
  <si>
    <t>Soziale Sicherung</t>
  </si>
  <si>
    <t>Empfehlung des Ausschusses für Soziales und Senioren</t>
  </si>
  <si>
    <t>050.004</t>
  </si>
  <si>
    <t>Sonstige Leistungen</t>
  </si>
  <si>
    <t>050.004.001</t>
  </si>
  <si>
    <t>Leistungen zur Förderung fremder Einrichtungen und Dienste im sozialen Bereich</t>
  </si>
  <si>
    <t>Seite 116</t>
  </si>
  <si>
    <t xml:space="preserve">Ansatzerhöhung bei HHSt 4700.718200 "KRZ Begegnungsstätte für Gehörlose"
</t>
  </si>
  <si>
    <t xml:space="preserve">Ansatzerhöhung bei HHSt 4700.718300 "KRZ Personalkosten VBRS Coesfeld"
</t>
  </si>
  <si>
    <t xml:space="preserve">Ansatzerhöhung bei HHSt 4700.718700 "KRZ Verbände der freien Wohlfahrtspflege"
</t>
  </si>
  <si>
    <t xml:space="preserve">Ansatzerhöhung bei HHSt 4700.718900 "KRZ Förderung Familienpflege"
</t>
  </si>
  <si>
    <t>051</t>
  </si>
  <si>
    <t>Kinder-, Jugend- und Familienhilfe</t>
  </si>
  <si>
    <t>Empfehlungen des Jugendhilfeausschusses</t>
  </si>
  <si>
    <t>051.002</t>
  </si>
  <si>
    <t>Allgemeine Förderung junger Menschen</t>
  </si>
  <si>
    <t>051.002.001</t>
  </si>
  <si>
    <t>Kinder- und Jugendarbeit</t>
  </si>
  <si>
    <t>Seite 126</t>
  </si>
  <si>
    <t xml:space="preserve">Ansatzerhöhung bei HHSt 4510.718100 "KRZ Kinder- und Jugenderholung"
</t>
  </si>
  <si>
    <t xml:space="preserve">Ansatzerhöhung bei HHSt 4510.718300 "KRZ Mitarbeiterfortbildung"
</t>
  </si>
  <si>
    <t xml:space="preserve">Ansatzerhöhung bei HHSt 4510.763000 "Maßnahmen d. Jugend-, Sozial- u. Familienarbeit"
</t>
  </si>
  <si>
    <t xml:space="preserve">Ansatzerhöhung bei HHSt 4510.765000 "KRZ Jugendpflegemaßnahmen u. -material"
</t>
  </si>
  <si>
    <t>051.002.003</t>
  </si>
  <si>
    <t>Leistungen d. Kinder- und Jugendschutzes</t>
  </si>
  <si>
    <t xml:space="preserve">Ansatzerhöhung bei HHSt 4520.765000 "Erzieherischer Kinder- und Jugendschutz"
</t>
  </si>
  <si>
    <t>051.002.004</t>
  </si>
  <si>
    <t>Familienförderung</t>
  </si>
  <si>
    <t>Ansatzerhöhung bei HHSt 4530.761100 "Familienerholung"</t>
  </si>
  <si>
    <t xml:space="preserve">Ansatzerhöhung bei HHSt 4620.718000 "Betriebskostenzuschuss Fam. Bildungsstätten"
</t>
  </si>
  <si>
    <t xml:space="preserve">Die Ansätze 2004 sollen gegenüber den Ansätzen 2003 nicht reduziert werden.
</t>
  </si>
  <si>
    <t>051.005</t>
  </si>
  <si>
    <t>Sonstige Hilfen</t>
  </si>
  <si>
    <t>051.005.001</t>
  </si>
  <si>
    <t>Unterhaltsvorschuss</t>
  </si>
  <si>
    <t>Seite 145</t>
  </si>
  <si>
    <t xml:space="preserve">Ansatzerhöhung bei HHSt 4810.243000 "Unter-haltsvorschuss (übergel. Unterhaltsansprüche)"
</t>
  </si>
  <si>
    <t xml:space="preserve">Ansatzerhöhung bei HHSt 4810.671000 "Unter-haltsvorschuss - Erstattung an Land"
</t>
  </si>
  <si>
    <t xml:space="preserve">Die Erhöhung erfolgt aufgrund der positiven Entwicklung bei der Rückholquote in 2003.
</t>
  </si>
  <si>
    <t>03</t>
  </si>
  <si>
    <t>Vermessung, Bauen und Umwelt</t>
  </si>
  <si>
    <t>060</t>
  </si>
  <si>
    <t>Planung</t>
  </si>
  <si>
    <t xml:space="preserve">Empfehlung des Ausschusses für Bauen, 
Vermessung, Landschaft und Umwelt
</t>
  </si>
  <si>
    <t>060.001</t>
  </si>
  <si>
    <t>060.001.002</t>
  </si>
  <si>
    <t>(Über-)regionale Zusammenarbeit in Gremien/Institutionen</t>
  </si>
  <si>
    <t>Seite 151</t>
  </si>
  <si>
    <t>070</t>
  </si>
  <si>
    <t>Umweltschutz</t>
  </si>
  <si>
    <t xml:space="preserve">Empfehlung des Ausschusses für Bauen, Vermessung, Landschaft und Umwelt
</t>
  </si>
  <si>
    <t>070.001</t>
  </si>
  <si>
    <t>Abfallwirtschaft</t>
  </si>
  <si>
    <t>070.001.001</t>
  </si>
  <si>
    <t>Regelung/Überwachung der Abfallentsorgung</t>
  </si>
  <si>
    <t>Seite 197</t>
  </si>
  <si>
    <t xml:space="preserve">Wenigereinnahmen bei HHSt 7200.100000 "Verwaltungsgebühren"
</t>
  </si>
  <si>
    <t xml:space="preserve">Wenigereinnahmen bei HHSt 7200.260000 "Bußgelder nach dem Abfallgesetz"
</t>
  </si>
  <si>
    <t>070.001.004</t>
  </si>
  <si>
    <t>Allgemeine Gewässeraufsicht / Umgang mit gewässergefährdenden Stoffen</t>
  </si>
  <si>
    <t xml:space="preserve">Wenigereinnahmen bei HHSt 6041.100000 "Verwaltungsgebühren Allg. Gewässeraufsicht"
</t>
  </si>
  <si>
    <t xml:space="preserve">Wenigereinnahmen bei HHSt 6041.260000 "Buß- u. Zwangsgelder Allg. Gewässeraufsicht"
</t>
  </si>
  <si>
    <t>070.002</t>
  </si>
  <si>
    <t>Natur und Landschaft</t>
  </si>
  <si>
    <t>070.002.001</t>
  </si>
  <si>
    <t>Landschaftsnutzung</t>
  </si>
  <si>
    <t>Seite 203</t>
  </si>
  <si>
    <t xml:space="preserve">Erhöhung bei HHSt 3600.661100 "Mitgliedsbeitrag Naturfördergesellschaft/BZL"
</t>
  </si>
  <si>
    <t>04</t>
  </si>
  <si>
    <t>Zentrale Dienste</t>
  </si>
  <si>
    <t>010</t>
  </si>
  <si>
    <t>Organisation, Controlling, Gebäude, Zentraler Service</t>
  </si>
  <si>
    <t>010.001</t>
  </si>
  <si>
    <t>Organisation, Controlling</t>
  </si>
  <si>
    <t>010.001.002</t>
  </si>
  <si>
    <t>Organisationsbetreuung</t>
  </si>
  <si>
    <t>Seite 215</t>
  </si>
  <si>
    <t xml:space="preserve">Erhöhung bei HHSt 0200.460001 " Prämien für Verbesserungsvorschläge" um 6.000 €
Die Ansatzreduzierung auf 1.500 € wurde durch den Ausschuss für Finanzen und Wirtschaftsförderung zurückgenommen.
</t>
  </si>
  <si>
    <t>010.002</t>
  </si>
  <si>
    <t>Gebäude</t>
  </si>
  <si>
    <t>010.002.003</t>
  </si>
  <si>
    <t>Gebäudeunterhalt, Sanierungs- u. Umbaumaßnahmen</t>
  </si>
  <si>
    <t>Seite 222</t>
  </si>
  <si>
    <t xml:space="preserve">Erhöhung bei HHSt 0600.501000 "Gebäudeunterhaltung" um 330.000 € bei gleichzeitiger Reduzierung der HAR im Jahresabschluss 2003
</t>
  </si>
  <si>
    <t>020</t>
  </si>
  <si>
    <t>Finanzen</t>
  </si>
  <si>
    <t>020.001</t>
  </si>
  <si>
    <t>Haushalt</t>
  </si>
  <si>
    <t>020.001.003</t>
  </si>
  <si>
    <t>Beteiligungsverwaltung</t>
  </si>
  <si>
    <t>Seite 265</t>
  </si>
  <si>
    <t xml:space="preserve">Wenigerausgaben bei HHSt 7910.715000 "Umlagebeitrag WFG"
</t>
  </si>
  <si>
    <t>05</t>
  </si>
  <si>
    <t>Verw.Leitung / Bes. Dienste</t>
  </si>
  <si>
    <t>002</t>
  </si>
  <si>
    <t>Gleichstellung / Regionalstelle Frau und Beruf</t>
  </si>
  <si>
    <t>002.001</t>
  </si>
  <si>
    <t>002.001.004</t>
  </si>
  <si>
    <t>Regionalstelle Frau und Beruf</t>
  </si>
  <si>
    <t>Seite 293</t>
  </si>
  <si>
    <t xml:space="preserve">Der Kreis Coesfeld übernimmt die Trägerschaft der Regionalstelle unter der Voraussetzung einer 70%igen Finanzierungsbeteiligung an den förderungsfähigen Kosten, höchstens jedoch 80.000 €, durch das Land Nordrhein-Westfalen. Nach dem vorliegenden Konzept betragen die voraussichtlichen Personal- und Sachkosten für die Regionalstelle ca. 114.300 €. Hieran beteiligt sich das Land mit einer Zusweisung in Höhe von  70 % der förderungsfähigen Kosten, höchstens jedoch 80.000 €. Vorbehaltlich des Bewilligungsbescheides ist mit der Maximalförderung i.H.v. 80.000 € zu rechnen. (Nach Mitteilung des Ministeriums für Gesundheit, Soziales, Frauen und Familie NRW, v. 29.01.04 wird eine Förderhöhe von max. 90.000 € in Aussicht gestellt.) Der verbleibende Eigenanteil des Kreises setzt sich zusammen aus 10.200 € bisheriger Kreiszuschuss zur Regionalstelle sowie den Minderausgaben durch Synergieeffekte an anderen Stellen im Haushalt (siehe SV-6-0837).  Die endgültige Einstellung in den Haushalt erfolgt nach Vorlage des Bewilligungsbescheides. </t>
  </si>
  <si>
    <t>SN 1 - Personalausgaben (Budget 01 - 05)</t>
  </si>
  <si>
    <t>01-05</t>
  </si>
  <si>
    <t xml:space="preserve">Zuschuss insgesamt </t>
  </si>
  <si>
    <t>06</t>
  </si>
  <si>
    <t>Zentrale Finanzwirtschaft</t>
  </si>
  <si>
    <t>021</t>
  </si>
  <si>
    <t>Seite 324</t>
  </si>
  <si>
    <t xml:space="preserve">Reduzierung bei der HHSt 9000.832000
Absenkung des Hebesatzes der Landschaftsumlage um 0,3 % - Punkte auf der Grundlage der 3. Modellrechnung des LDS (Stand 23.01.04)
</t>
  </si>
  <si>
    <t xml:space="preserve">Mehreinnahme Schlüsselzuweisungen nach 3. Modellrechnung des LDS bei HHSt 9000.041000
</t>
  </si>
  <si>
    <t>Mehreinnahme Kreisumlage-MB nach 3. Modellrechnung des LDS bei Senkung des Hebesatzes von 17,9 %  auf 17,73 %  und unter Berücksichtigung der Spitzabrechnung aus dem Ergebnis der Jahresrechnung 2003 in Höhe von -83.463 €, HHSt 9000.072100</t>
  </si>
  <si>
    <t xml:space="preserve">Mehreinnahme Kreisumlage allgemein nach 3. Modellrechnung des LDS bei HHSt 9000.072000 bei Reduzierung des Hebesatzes v. 34,8 % um 0,3 % - Punkte auf 34,5 %
</t>
  </si>
  <si>
    <t xml:space="preserve">Reduzierung bei HHSt 9100.807000 "Zinsen Kredite v. Kreditmarkt" durch günstigere Kreditvereinbarungen aufgrund der Kreditmarktsituation
</t>
  </si>
  <si>
    <t>Mehreinnahmen durch Zuführung vom Vermögenshaushalt, HHSt 9100.280000 (aus Entnahmen der Allg. Rücklage)</t>
  </si>
  <si>
    <t xml:space="preserve">Fehlbedarf lt. Entwurf </t>
  </si>
  <si>
    <t>Summe der Veränderungen VerwaltungsHH</t>
  </si>
  <si>
    <t>= verbleibender Fehlbedarf</t>
  </si>
  <si>
    <t>davon entfallen auf den Bereich der</t>
  </si>
  <si>
    <t>Kreisumlage allgemein</t>
  </si>
  <si>
    <t>Kreisumlage Mehrbelastung-Jugendamt</t>
  </si>
  <si>
    <t>Endabrechnung KU-MB 2003</t>
  </si>
  <si>
    <t>Summe KU-MB</t>
  </si>
  <si>
    <t>Vorl. Umlagegrundlagen 2004 nach 3. Modellrechnung</t>
  </si>
  <si>
    <t>Auswirkung auf den Hebesatz 2004            in v.H.</t>
  </si>
  <si>
    <t>Kreisumlage-Mehrbelastung Jugendamt</t>
  </si>
  <si>
    <t>Vorläufige Umlagegrundlagen 2004 nach 3. Modellrechnung</t>
  </si>
  <si>
    <r>
      <t xml:space="preserve">Änderungsliste Nr. 3 / 2004                                       </t>
    </r>
    <r>
      <rPr>
        <b/>
        <sz val="12"/>
        <color indexed="8"/>
        <rFont val="Arial"/>
        <family val="2"/>
      </rPr>
      <t xml:space="preserve">Anlage 1 zur SV- 6-0826/2                     </t>
    </r>
  </si>
  <si>
    <r>
      <t xml:space="preserve">Erhöhung bei HHSt 7900.572400 "Umsetzung Masterplan Pferderegion Münsterland". Die Haushaltsstelle wurde im Haushaltsplan eingerichtet, jedoch nicht in den Produktplan übernommen, weil der Betrag versehentlich nicht eingegeben wurde.
</t>
    </r>
    <r>
      <rPr>
        <u val="single"/>
        <sz val="10"/>
        <rFont val="Arial"/>
        <family val="2"/>
      </rPr>
      <t xml:space="preserve">Empfehlung des Ausschusses für Finanzen und Wirtschaftsförderung
</t>
    </r>
    <r>
      <rPr>
        <b/>
        <sz val="10"/>
        <rFont val="Arial"/>
        <family val="2"/>
      </rPr>
      <t>Der Haushaltsansatz wird mit einem Sperrvermerk versehen.</t>
    </r>
  </si>
  <si>
    <t>Änderungsliste Nr. 2 / 2004</t>
  </si>
  <si>
    <t>Stand: 09.02.2004</t>
  </si>
  <si>
    <t>Vermögenshaushalt</t>
  </si>
  <si>
    <t>Zuschuss insgesamt</t>
  </si>
  <si>
    <t>Empfehlung des Ausschusses für Finanzen und Wirtschaftsförderung</t>
  </si>
  <si>
    <t xml:space="preserve">Entnahme aus der Allgemeine Rücklage, HHSt 9100.310003
Davon zur Finanzierung des Verm.-HH (Resterlöse aus VEW Aktionverkauf) 326.200 € und
zur Finanzierung des Verw.-HH = 2.399.356 €.
</t>
  </si>
  <si>
    <t>Wenigereinnahmen aus der Aufnahme von Krediten am Kreditmarkt, HHSt 9100.377000</t>
  </si>
  <si>
    <t>Mehrausgaben durch Zuführung zum Verwaltungshaushalt, HHSt 9100.900003</t>
  </si>
  <si>
    <t>Zentrale Finanzwirtschaft (Verwaltungs- und Vermögenshaushalt)</t>
  </si>
  <si>
    <t>Anmerkung:</t>
  </si>
  <si>
    <t xml:space="preserve">Änderungen der Überschüsse/Zuschussbedarfe bei den Produkten führen zwangsläufig zu Änderungen der Überschüsse/Zuschussbedarfe bei </t>
  </si>
  <si>
    <t>den Produktgruppen, -bereichen und Budgets. Redaktionelle Änderungen aufgrund von erforderlichen Durchbuchungen/Rundungsdiff. wurden nicht</t>
  </si>
  <si>
    <t>berücksichtigt, da sie keine Auswirkungen auf den Gesamthaushalt haben.</t>
  </si>
  <si>
    <r>
      <t>Nettoneuverschuldung 2004</t>
    </r>
    <r>
      <rPr>
        <b/>
        <sz val="10"/>
        <rFont val="Arial"/>
        <family val="2"/>
      </rPr>
      <t xml:space="preserve">
Unter Berücksichtigung der vorgesehenen
Tilgungen von insgesamt 1.474.883 € und der erforderlichen Kreditaufnahme in Höhe von 1.982.497 € ergibt sich noch eine Nettoneu-verschuldung in Höhe von 507.614 €</t>
    </r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</si>
</sst>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D_M_-;\-* #,##0.0\ _D_M_-;_-* &quot;-&quot;??\ _D_M_-;_-@_-"/>
    <numFmt numFmtId="171" formatCode="_-* #,##0\ _D_M_-;\-* #,##0\ _D_M_-;_-* &quot;-&quot;??\ _D_M_-;_-@_-"/>
    <numFmt numFmtId="172" formatCode="_-* #,##0.0\ &quot;DM&quot;_-;\-* #,##0.0\ &quot;DM&quot;_-;_-* &quot;-&quot;??\ &quot;DM&quot;_-;_-@_-"/>
    <numFmt numFmtId="173" formatCode="_-* #,##0\ &quot;DM&quot;_-;\-* #,##0\ &quot;DM&quot;_-;_-* &quot;-&quot;??\ &quot;DM&quot;_-;_-@_-"/>
    <numFmt numFmtId="174" formatCode="0.00000000"/>
    <numFmt numFmtId="175" formatCode="0.0"/>
    <numFmt numFmtId="176" formatCode="#,##0.000"/>
    <numFmt numFmtId="177" formatCode="0.0000000000"/>
    <numFmt numFmtId="178" formatCode="0.000000000"/>
    <numFmt numFmtId="179" formatCode="#,##0.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Book Antiqua"/>
      <family val="1"/>
    </font>
    <font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7" fillId="2" borderId="1" xfId="0" applyFont="1" applyFill="1" applyBorder="1" applyAlignment="1">
      <alignment horizontal="right" vertical="top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0" fillId="3" borderId="1" xfId="0" applyFont="1" applyFill="1" applyBorder="1" applyAlignment="1">
      <alignment horizontal="centerContinuous" vertical="top" wrapText="1"/>
    </xf>
    <xf numFmtId="49" fontId="0" fillId="3" borderId="2" xfId="0" applyNumberFormat="1" applyFont="1" applyFill="1" applyBorder="1" applyAlignment="1">
      <alignment horizontal="centerContinuous" vertical="top" wrapText="1"/>
    </xf>
    <xf numFmtId="0" fontId="0" fillId="3" borderId="2" xfId="0" applyFont="1" applyFill="1" applyBorder="1" applyAlignment="1">
      <alignment horizontal="centerContinuous" vertical="top" wrapText="1"/>
    </xf>
    <xf numFmtId="0" fontId="7" fillId="3" borderId="9" xfId="0" applyFont="1" applyFill="1" applyBorder="1" applyAlignment="1">
      <alignment horizontal="centerContinuous" vertical="top" wrapText="1"/>
    </xf>
    <xf numFmtId="0" fontId="1" fillId="3" borderId="10" xfId="0" applyFont="1" applyFill="1" applyBorder="1" applyAlignment="1">
      <alignment horizontal="centerContinuous" vertical="top" wrapText="1"/>
    </xf>
    <xf numFmtId="0" fontId="1" fillId="3" borderId="11" xfId="0" applyFont="1" applyFill="1" applyBorder="1" applyAlignment="1">
      <alignment horizontal="centerContinuous" vertical="top" wrapText="1"/>
    </xf>
    <xf numFmtId="0" fontId="1" fillId="3" borderId="4" xfId="0" applyFont="1" applyFill="1" applyBorder="1" applyAlignment="1">
      <alignment horizontal="centerContinuous" vertical="top" wrapText="1"/>
    </xf>
    <xf numFmtId="49" fontId="0" fillId="3" borderId="0" xfId="0" applyNumberFormat="1" applyFont="1" applyFill="1" applyBorder="1" applyAlignment="1">
      <alignment horizontal="centerContinuous" vertical="top" wrapText="1"/>
    </xf>
    <xf numFmtId="0" fontId="0" fillId="3" borderId="0" xfId="0" applyFont="1" applyFill="1" applyBorder="1" applyAlignment="1">
      <alignment horizontal="centerContinuous" vertical="top" wrapText="1"/>
    </xf>
    <xf numFmtId="0" fontId="8" fillId="3" borderId="4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/>
    </xf>
    <xf numFmtId="49" fontId="0" fillId="3" borderId="7" xfId="0" applyNumberFormat="1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0" fillId="3" borderId="10" xfId="0" applyFont="1" applyFill="1" applyBorder="1" applyAlignment="1">
      <alignment horizontal="center" vertical="top"/>
    </xf>
    <xf numFmtId="49" fontId="1" fillId="4" borderId="9" xfId="0" applyNumberFormat="1" applyFont="1" applyFill="1" applyBorder="1" applyAlignment="1">
      <alignment vertical="top"/>
    </xf>
    <xf numFmtId="49" fontId="1" fillId="4" borderId="13" xfId="0" applyNumberFormat="1" applyFont="1" applyFill="1" applyBorder="1" applyAlignment="1">
      <alignment horizontal="left" vertical="top"/>
    </xf>
    <xf numFmtId="0" fontId="1" fillId="4" borderId="13" xfId="0" applyFont="1" applyFill="1" applyBorder="1" applyAlignment="1">
      <alignment vertical="top"/>
    </xf>
    <xf numFmtId="3" fontId="7" fillId="4" borderId="9" xfId="0" applyNumberFormat="1" applyFont="1" applyFill="1" applyBorder="1" applyAlignment="1">
      <alignment horizontal="right" vertical="top"/>
    </xf>
    <xf numFmtId="3" fontId="10" fillId="4" borderId="10" xfId="0" applyNumberFormat="1" applyFont="1" applyFill="1" applyBorder="1" applyAlignment="1">
      <alignment horizontal="right" vertical="top"/>
    </xf>
    <xf numFmtId="3" fontId="10" fillId="4" borderId="11" xfId="0" applyNumberFormat="1" applyFont="1" applyFill="1" applyBorder="1" applyAlignment="1">
      <alignment horizontal="right" vertical="top"/>
    </xf>
    <xf numFmtId="0" fontId="0" fillId="0" borderId="4" xfId="0" applyBorder="1" applyAlignment="1">
      <alignment/>
    </xf>
    <xf numFmtId="49" fontId="1" fillId="4" borderId="9" xfId="0" applyNumberFormat="1" applyFont="1" applyFill="1" applyBorder="1" applyAlignment="1">
      <alignment horizontal="left" vertical="top"/>
    </xf>
    <xf numFmtId="0" fontId="1" fillId="4" borderId="13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right" vertical="top"/>
    </xf>
    <xf numFmtId="3" fontId="0" fillId="5" borderId="12" xfId="0" applyNumberFormat="1" applyFont="1" applyFill="1" applyBorder="1" applyAlignment="1">
      <alignment horizontal="right" vertical="top"/>
    </xf>
    <xf numFmtId="3" fontId="12" fillId="0" borderId="5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49" fontId="0" fillId="0" borderId="4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vertical="top"/>
    </xf>
    <xf numFmtId="49" fontId="1" fillId="0" borderId="4" xfId="0" applyNumberFormat="1" applyFont="1" applyFill="1" applyBorder="1" applyAlignment="1">
      <alignment horizontal="left" vertical="top"/>
    </xf>
    <xf numFmtId="3" fontId="7" fillId="0" borderId="4" xfId="0" applyNumberFormat="1" applyFont="1" applyFill="1" applyBorder="1" applyAlignment="1">
      <alignment horizontal="right" vertical="top"/>
    </xf>
    <xf numFmtId="3" fontId="10" fillId="0" borderId="5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top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6" xfId="0" applyBorder="1" applyAlignment="1">
      <alignment/>
    </xf>
    <xf numFmtId="49" fontId="1" fillId="0" borderId="6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right" vertical="top"/>
    </xf>
    <xf numFmtId="3" fontId="0" fillId="5" borderId="14" xfId="0" applyNumberFormat="1" applyFont="1" applyFill="1" applyBorder="1" applyAlignment="1">
      <alignment horizontal="right" vertical="top"/>
    </xf>
    <xf numFmtId="3" fontId="0" fillId="0" borderId="8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4" borderId="11" xfId="0" applyFont="1" applyFill="1" applyBorder="1" applyAlignment="1">
      <alignment vertical="top" wrapText="1"/>
    </xf>
    <xf numFmtId="49" fontId="0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 quotePrefix="1">
      <alignment horizontal="left" vertical="top" wrapText="1"/>
    </xf>
    <xf numFmtId="0" fontId="0" fillId="0" borderId="5" xfId="0" applyFont="1" applyBorder="1" applyAlignment="1">
      <alignment vertical="top" wrapText="1"/>
    </xf>
    <xf numFmtId="3" fontId="8" fillId="0" borderId="12" xfId="0" applyNumberFormat="1" applyFont="1" applyBorder="1" applyAlignment="1">
      <alignment horizontal="right" vertical="top"/>
    </xf>
    <xf numFmtId="3" fontId="8" fillId="0" borderId="14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 wrapText="1"/>
    </xf>
    <xf numFmtId="3" fontId="10" fillId="0" borderId="4" xfId="0" applyNumberFormat="1" applyFont="1" applyFill="1" applyBorder="1" applyAlignment="1">
      <alignment horizontal="right" vertical="top"/>
    </xf>
    <xf numFmtId="49" fontId="0" fillId="0" borderId="6" xfId="0" applyNumberFormat="1" applyFont="1" applyBorder="1" applyAlignment="1">
      <alignment horizontal="left" vertical="top"/>
    </xf>
    <xf numFmtId="49" fontId="1" fillId="4" borderId="6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 wrapText="1"/>
    </xf>
    <xf numFmtId="3" fontId="10" fillId="4" borderId="14" xfId="0" applyNumberFormat="1" applyFont="1" applyFill="1" applyBorder="1" applyAlignment="1">
      <alignment horizontal="right" vertical="top"/>
    </xf>
    <xf numFmtId="3" fontId="10" fillId="4" borderId="8" xfId="0" applyNumberFormat="1" applyFont="1" applyFill="1" applyBorder="1" applyAlignment="1">
      <alignment horizontal="right" vertical="top"/>
    </xf>
    <xf numFmtId="0" fontId="0" fillId="0" borderId="4" xfId="0" applyFont="1" applyBorder="1" applyAlignment="1">
      <alignment/>
    </xf>
    <xf numFmtId="49" fontId="0" fillId="0" borderId="4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horizontal="right" vertical="top"/>
    </xf>
    <xf numFmtId="49" fontId="1" fillId="0" borderId="4" xfId="0" applyNumberFormat="1" applyFont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3" fontId="8" fillId="0" borderId="5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49" fontId="0" fillId="0" borderId="6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3" fontId="8" fillId="0" borderId="8" xfId="0" applyNumberFormat="1" applyFont="1" applyBorder="1" applyAlignment="1">
      <alignment horizontal="right" vertical="top"/>
    </xf>
    <xf numFmtId="3" fontId="0" fillId="0" borderId="14" xfId="0" applyNumberFormat="1" applyFont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3" fontId="7" fillId="4" borderId="13" xfId="0" applyNumberFormat="1" applyFont="1" applyFill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right" vertical="top"/>
    </xf>
    <xf numFmtId="3" fontId="0" fillId="0" borderId="3" xfId="0" applyNumberFormat="1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49" fontId="1" fillId="0" borderId="4" xfId="0" applyNumberFormat="1" applyFont="1" applyBorder="1" applyAlignment="1" quotePrefix="1">
      <alignment horizontal="left" vertical="top"/>
    </xf>
    <xf numFmtId="0" fontId="11" fillId="0" borderId="0" xfId="0" applyFont="1" applyBorder="1" applyAlignment="1">
      <alignment vertical="top"/>
    </xf>
    <xf numFmtId="3" fontId="7" fillId="4" borderId="10" xfId="0" applyNumberFormat="1" applyFont="1" applyFill="1" applyBorder="1" applyAlignment="1">
      <alignment horizontal="right" vertical="top"/>
    </xf>
    <xf numFmtId="49" fontId="0" fillId="0" borderId="6" xfId="0" applyNumberFormat="1" applyFont="1" applyBorder="1" applyAlignment="1" quotePrefix="1">
      <alignment horizontal="left" vertical="top"/>
    </xf>
    <xf numFmtId="0" fontId="0" fillId="0" borderId="7" xfId="0" applyFont="1" applyBorder="1" applyAlignment="1">
      <alignment vertical="top"/>
    </xf>
    <xf numFmtId="3" fontId="12" fillId="0" borderId="8" xfId="0" applyNumberFormat="1" applyFont="1" applyBorder="1" applyAlignment="1">
      <alignment horizontal="right" vertical="top"/>
    </xf>
    <xf numFmtId="49" fontId="1" fillId="3" borderId="9" xfId="0" applyNumberFormat="1" applyFont="1" applyFill="1" applyBorder="1" applyAlignment="1">
      <alignment vertical="top"/>
    </xf>
    <xf numFmtId="49" fontId="1" fillId="3" borderId="9" xfId="0" applyNumberFormat="1" applyFont="1" applyFill="1" applyBorder="1" applyAlignment="1">
      <alignment horizontal="left" vertical="top"/>
    </xf>
    <xf numFmtId="0" fontId="1" fillId="3" borderId="13" xfId="0" applyFont="1" applyFill="1" applyBorder="1" applyAlignment="1">
      <alignment vertical="top" wrapText="1"/>
    </xf>
    <xf numFmtId="3" fontId="7" fillId="3" borderId="9" xfId="0" applyNumberFormat="1" applyFont="1" applyFill="1" applyBorder="1" applyAlignment="1">
      <alignment horizontal="right" vertical="top"/>
    </xf>
    <xf numFmtId="3" fontId="7" fillId="3" borderId="10" xfId="0" applyNumberFormat="1" applyFont="1" applyFill="1" applyBorder="1" applyAlignment="1">
      <alignment horizontal="right" vertical="top"/>
    </xf>
    <xf numFmtId="49" fontId="1" fillId="0" borderId="9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3" fontId="0" fillId="4" borderId="10" xfId="0" applyNumberFormat="1" applyFont="1" applyFill="1" applyBorder="1" applyAlignment="1">
      <alignment horizontal="right" vertical="top"/>
    </xf>
    <xf numFmtId="3" fontId="12" fillId="4" borderId="11" xfId="0" applyNumberFormat="1" applyFont="1" applyFill="1" applyBorder="1" applyAlignment="1">
      <alignment horizontal="right" vertical="top"/>
    </xf>
    <xf numFmtId="49" fontId="0" fillId="0" borderId="4" xfId="0" applyNumberFormat="1" applyFont="1" applyFill="1" applyBorder="1" applyAlignment="1">
      <alignment vertical="top"/>
    </xf>
    <xf numFmtId="0" fontId="13" fillId="0" borderId="3" xfId="0" applyFont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12" fillId="0" borderId="5" xfId="0" applyNumberFormat="1" applyFont="1" applyFill="1" applyBorder="1" applyAlignment="1">
      <alignment horizontal="right" vertical="top"/>
    </xf>
    <xf numFmtId="49" fontId="0" fillId="0" borderId="4" xfId="0" applyNumberFormat="1" applyFont="1" applyBorder="1" applyAlignment="1" quotePrefix="1">
      <alignment horizontal="left" vertical="top"/>
    </xf>
    <xf numFmtId="49" fontId="11" fillId="0" borderId="14" xfId="0" applyNumberFormat="1" applyFont="1" applyBorder="1" applyAlignment="1">
      <alignment vertical="top"/>
    </xf>
    <xf numFmtId="49" fontId="11" fillId="0" borderId="6" xfId="0" applyNumberFormat="1" applyFont="1" applyBorder="1" applyAlignment="1" quotePrefix="1">
      <alignment vertical="top"/>
    </xf>
    <xf numFmtId="0" fontId="0" fillId="0" borderId="8" xfId="0" applyFont="1" applyBorder="1" applyAlignment="1">
      <alignment vertical="top" wrapText="1"/>
    </xf>
    <xf numFmtId="3" fontId="8" fillId="0" borderId="14" xfId="0" applyNumberFormat="1" applyFont="1" applyBorder="1" applyAlignment="1">
      <alignment vertical="top"/>
    </xf>
    <xf numFmtId="3" fontId="0" fillId="5" borderId="8" xfId="0" applyNumberFormat="1" applyFont="1" applyFill="1" applyBorder="1" applyAlignment="1">
      <alignment vertical="top"/>
    </xf>
    <xf numFmtId="3" fontId="0" fillId="0" borderId="14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 quotePrefix="1">
      <alignment horizontal="left" vertical="top"/>
    </xf>
    <xf numFmtId="0" fontId="1" fillId="2" borderId="15" xfId="0" applyFont="1" applyFill="1" applyBorder="1" applyAlignment="1">
      <alignment vertical="top"/>
    </xf>
    <xf numFmtId="3" fontId="0" fillId="2" borderId="15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1" fillId="3" borderId="14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3" fontId="15" fillId="3" borderId="12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0" fontId="1" fillId="2" borderId="9" xfId="0" applyFont="1" applyFill="1" applyBorder="1" applyAlignment="1" quotePrefix="1">
      <alignment vertical="top" wrapText="1"/>
    </xf>
    <xf numFmtId="3" fontId="0" fillId="2" borderId="13" xfId="0" applyNumberFormat="1" applyFont="1" applyFill="1" applyBorder="1" applyAlignment="1">
      <alignment vertical="top"/>
    </xf>
    <xf numFmtId="3" fontId="10" fillId="2" borderId="11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4" fontId="8" fillId="0" borderId="0" xfId="0" applyNumberFormat="1" applyFont="1" applyBorder="1" applyAlignment="1" quotePrefix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3" fontId="12" fillId="0" borderId="0" xfId="0" applyNumberFormat="1" applyFont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" fontId="7" fillId="0" borderId="0" xfId="0" applyNumberFormat="1" applyFont="1" applyBorder="1" applyAlignment="1" quotePrefix="1">
      <alignment horizontal="right" vertical="top"/>
    </xf>
    <xf numFmtId="3" fontId="10" fillId="5" borderId="10" xfId="0" applyNumberFormat="1" applyFont="1" applyFill="1" applyBorder="1" applyAlignment="1">
      <alignment horizontal="right" vertical="top"/>
    </xf>
    <xf numFmtId="0" fontId="14" fillId="0" borderId="12" xfId="0" applyFont="1" applyBorder="1" applyAlignment="1">
      <alignment horizontal="left" vertical="top" wrapText="1"/>
    </xf>
    <xf numFmtId="3" fontId="16" fillId="5" borderId="12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horizontal="left" vertical="top"/>
    </xf>
    <xf numFmtId="4" fontId="8" fillId="0" borderId="10" xfId="0" applyNumberFormat="1" applyFont="1" applyBorder="1" applyAlignment="1" quotePrefix="1">
      <alignment horizontal="right" vertical="top"/>
    </xf>
    <xf numFmtId="4" fontId="12" fillId="5" borderId="14" xfId="0" applyNumberFormat="1" applyFont="1" applyFill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 quotePrefix="1">
      <alignment horizontal="right" vertical="top"/>
    </xf>
    <xf numFmtId="4" fontId="0" fillId="0" borderId="10" xfId="0" applyNumberFormat="1" applyFont="1" applyBorder="1" applyAlignment="1">
      <alignment vertical="top"/>
    </xf>
    <xf numFmtId="3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right" vertical="top" wrapText="1"/>
    </xf>
    <xf numFmtId="0" fontId="21" fillId="0" borderId="0" xfId="0" applyFont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49" fontId="0" fillId="0" borderId="7" xfId="0" applyNumberFormat="1" applyFont="1" applyBorder="1" applyAlignment="1">
      <alignment horizontal="left" vertical="top"/>
    </xf>
    <xf numFmtId="3" fontId="8" fillId="0" borderId="7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5" borderId="15" xfId="0" applyNumberFormat="1" applyFont="1" applyFill="1" applyBorder="1" applyAlignment="1">
      <alignment horizontal="right" vertical="top"/>
    </xf>
    <xf numFmtId="3" fontId="0" fillId="0" borderId="15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49" fontId="0" fillId="0" borderId="12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 quotePrefix="1">
      <alignment horizontal="left" vertical="top" wrapText="1"/>
    </xf>
    <xf numFmtId="3" fontId="0" fillId="0" borderId="0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 quotePrefix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0" fillId="0" borderId="1" xfId="0" applyBorder="1" applyAlignment="1">
      <alignment/>
    </xf>
    <xf numFmtId="3" fontId="0" fillId="6" borderId="0" xfId="0" applyNumberFormat="1" applyFont="1" applyFill="1" applyBorder="1" applyAlignment="1">
      <alignment horizontal="right" vertical="top"/>
    </xf>
    <xf numFmtId="49" fontId="1" fillId="0" borderId="7" xfId="0" applyNumberFormat="1" applyFont="1" applyBorder="1" applyAlignment="1" quotePrefix="1">
      <alignment horizontal="left" vertical="top" wrapText="1"/>
    </xf>
    <xf numFmtId="0" fontId="1" fillId="0" borderId="7" xfId="0" applyFont="1" applyBorder="1" applyAlignment="1">
      <alignment vertical="top" wrapText="1"/>
    </xf>
    <xf numFmtId="49" fontId="1" fillId="3" borderId="13" xfId="0" applyNumberFormat="1" applyFont="1" applyFill="1" applyBorder="1" applyAlignment="1">
      <alignment horizontal="left" vertical="top"/>
    </xf>
    <xf numFmtId="3" fontId="10" fillId="3" borderId="10" xfId="0" applyNumberFormat="1" applyFont="1" applyFill="1" applyBorder="1" applyAlignment="1">
      <alignment horizontal="right" vertical="center"/>
    </xf>
    <xf numFmtId="0" fontId="13" fillId="3" borderId="1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49" fontId="22" fillId="0" borderId="0" xfId="0" applyNumberFormat="1" applyFont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6;nderungslisten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6;nderungslisten%2020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2001"/>
      <sheetName val="1-2001"/>
      <sheetName val="3-2001"/>
      <sheetName val="2004-1 VWH"/>
      <sheetName val="2004-1 VMH "/>
      <sheetName val="2004-2 VWH"/>
      <sheetName val="2004-2 VMH"/>
      <sheetName val="2004-2 VWH Tischvorlage KA"/>
      <sheetName val="2004-2 VMH Tischvorlage KA"/>
      <sheetName val="2004-3 VWH"/>
      <sheetName val="2004-3 VMH "/>
      <sheetName val="Ausgleich HH"/>
      <sheetName val="3-2002"/>
      <sheetName val="Auswirkung auf KU"/>
      <sheetName val="Tabelle12"/>
      <sheetName val="Tabelle13"/>
      <sheetName val="Tabelle14"/>
      <sheetName val="Tabelle15"/>
      <sheetName val="Tabelle16"/>
    </sheetNames>
    <sheetDataSet>
      <sheetData sheetId="7">
        <row r="103">
          <cell r="F103">
            <v>68014704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2001"/>
      <sheetName val="1-2001"/>
      <sheetName val="3-2001"/>
      <sheetName val="2004-1 VWH"/>
      <sheetName val="2004-1 VMH "/>
      <sheetName val="2004-2 VWH"/>
      <sheetName val="2004-2 VMH"/>
      <sheetName val="2004-3 VWH"/>
      <sheetName val="2004-3 VMH"/>
      <sheetName val="Ausgleich HH"/>
      <sheetName val="3-2002"/>
      <sheetName val="Auswirkung auf KU"/>
      <sheetName val="Tabelle12"/>
      <sheetName val="Tabelle13"/>
      <sheetName val="Tabelle14"/>
      <sheetName val="Tabelle15"/>
      <sheetName val="Tabelle16"/>
    </sheetNames>
    <sheetDataSet>
      <sheetData sheetId="3">
        <row r="116">
          <cell r="D116">
            <v>64424395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="80" zoomScaleNormal="80" workbookViewId="0" topLeftCell="A1">
      <pane ySplit="9" topLeftCell="BM10" activePane="bottomLeft" state="frozen"/>
      <selection pane="topLeft" activeCell="A1" sqref="A1"/>
      <selection pane="bottomLeft" activeCell="J88" sqref="J88"/>
    </sheetView>
  </sheetViews>
  <sheetFormatPr defaultColWidth="11.421875" defaultRowHeight="12.75"/>
  <cols>
    <col min="1" max="1" width="4.8515625" style="13" customWidth="1"/>
    <col min="2" max="2" width="12.8515625" style="166" customWidth="1"/>
    <col min="3" max="3" width="48.28125" style="13" customWidth="1"/>
    <col min="4" max="4" width="16.00390625" style="16" customWidth="1"/>
    <col min="5" max="5" width="16.7109375" style="13" customWidth="1"/>
    <col min="6" max="6" width="17.140625" style="13" customWidth="1"/>
    <col min="7" max="16384" width="11.421875" style="13" customWidth="1"/>
  </cols>
  <sheetData>
    <row r="1" spans="1:6" s="4" customFormat="1" ht="15.75">
      <c r="A1" s="1" t="s">
        <v>169</v>
      </c>
      <c r="B1" s="2"/>
      <c r="C1" s="2"/>
      <c r="D1" s="2"/>
      <c r="E1" s="2"/>
      <c r="F1" s="3"/>
    </row>
    <row r="2" spans="1:6" s="4" customFormat="1" ht="12.75">
      <c r="A2" s="5" t="s">
        <v>0</v>
      </c>
      <c r="B2" s="6"/>
      <c r="C2" s="6"/>
      <c r="D2" s="6"/>
      <c r="E2" s="6"/>
      <c r="F2" s="7"/>
    </row>
    <row r="3" spans="1:6" s="4" customFormat="1" ht="12.75">
      <c r="A3" s="8"/>
      <c r="B3" s="9"/>
      <c r="C3" s="10" t="s">
        <v>1</v>
      </c>
      <c r="D3" s="10"/>
      <c r="E3" s="10"/>
      <c r="F3" s="11"/>
    </row>
    <row r="4" spans="1:6" ht="12.75">
      <c r="A4" s="12"/>
      <c r="B4" s="12"/>
      <c r="C4" s="12"/>
      <c r="D4" s="12"/>
      <c r="E4" s="12"/>
      <c r="F4" s="12"/>
    </row>
    <row r="5" spans="1:6" ht="18">
      <c r="A5" s="14" t="s">
        <v>2</v>
      </c>
      <c r="B5" s="14"/>
      <c r="C5" s="14"/>
      <c r="D5" s="14"/>
      <c r="E5" s="14"/>
      <c r="F5" s="14"/>
    </row>
    <row r="6" ht="12.75">
      <c r="B6" s="15"/>
    </row>
    <row r="7" spans="1:6" ht="12.75">
      <c r="A7" s="17"/>
      <c r="B7" s="18"/>
      <c r="C7" s="19"/>
      <c r="D7" s="20" t="s">
        <v>3</v>
      </c>
      <c r="E7" s="21"/>
      <c r="F7" s="22"/>
    </row>
    <row r="8" spans="1:6" ht="51">
      <c r="A8" s="23" t="s">
        <v>4</v>
      </c>
      <c r="B8" s="24"/>
      <c r="C8" s="25"/>
      <c r="D8" s="26" t="s">
        <v>5</v>
      </c>
      <c r="E8" s="27" t="s">
        <v>6</v>
      </c>
      <c r="F8" s="28" t="s">
        <v>7</v>
      </c>
    </row>
    <row r="9" spans="1:6" s="4" customFormat="1" ht="12.75">
      <c r="A9" s="29"/>
      <c r="B9" s="30"/>
      <c r="C9" s="31"/>
      <c r="D9" s="32" t="s">
        <v>8</v>
      </c>
      <c r="E9" s="33" t="s">
        <v>8</v>
      </c>
      <c r="F9" s="33" t="s">
        <v>8</v>
      </c>
    </row>
    <row r="10" spans="1:6" ht="12.75">
      <c r="A10" s="34" t="s">
        <v>9</v>
      </c>
      <c r="B10" s="35"/>
      <c r="C10" s="36" t="s">
        <v>10</v>
      </c>
      <c r="D10" s="37">
        <v>-6987867</v>
      </c>
      <c r="E10" s="38">
        <f>E11+E15</f>
        <v>-13800</v>
      </c>
      <c r="F10" s="39">
        <f>SUM(D10:E10)</f>
        <v>-7001667</v>
      </c>
    </row>
    <row r="11" spans="1:6" ht="12.75">
      <c r="A11" s="40"/>
      <c r="B11" s="41" t="s">
        <v>11</v>
      </c>
      <c r="C11" s="42" t="s">
        <v>12</v>
      </c>
      <c r="D11" s="37">
        <v>-594923</v>
      </c>
      <c r="E11" s="38">
        <f>SUM(E12:E14)</f>
        <v>-13800</v>
      </c>
      <c r="F11" s="39">
        <f>E11+D11</f>
        <v>-608723</v>
      </c>
    </row>
    <row r="12" spans="1:6" ht="25.5">
      <c r="A12" s="40"/>
      <c r="B12" s="43"/>
      <c r="C12" s="44" t="s">
        <v>13</v>
      </c>
      <c r="D12" s="45"/>
      <c r="E12" s="46"/>
      <c r="F12" s="47"/>
    </row>
    <row r="13" spans="1:6" ht="12.75">
      <c r="A13" s="40"/>
      <c r="B13" s="43" t="s">
        <v>14</v>
      </c>
      <c r="C13" s="48" t="s">
        <v>15</v>
      </c>
      <c r="D13" s="45"/>
      <c r="E13" s="46"/>
      <c r="F13" s="47"/>
    </row>
    <row r="14" spans="1:6" ht="25.5">
      <c r="A14" s="40"/>
      <c r="B14" s="49" t="s">
        <v>16</v>
      </c>
      <c r="C14" s="50" t="s">
        <v>17</v>
      </c>
      <c r="D14" s="45">
        <v>20000</v>
      </c>
      <c r="E14" s="46">
        <v>-13800</v>
      </c>
      <c r="F14" s="51">
        <f>D14-E14</f>
        <v>33800</v>
      </c>
    </row>
    <row r="15" spans="1:6" ht="12.75">
      <c r="A15" s="40"/>
      <c r="B15" s="41" t="s">
        <v>18</v>
      </c>
      <c r="C15" s="42" t="s">
        <v>19</v>
      </c>
      <c r="D15" s="37">
        <v>-113941</v>
      </c>
      <c r="E15" s="38">
        <f>SUM(E17:E22)</f>
        <v>0</v>
      </c>
      <c r="F15" s="39">
        <f>E15+D15</f>
        <v>-113941</v>
      </c>
    </row>
    <row r="16" spans="1:6" ht="25.5">
      <c r="A16" s="40"/>
      <c r="B16" s="52"/>
      <c r="C16" s="44" t="s">
        <v>20</v>
      </c>
      <c r="D16" s="53"/>
      <c r="E16" s="46"/>
      <c r="F16" s="54"/>
    </row>
    <row r="17" spans="1:6" ht="12.75">
      <c r="A17" s="40"/>
      <c r="B17" s="43" t="s">
        <v>21</v>
      </c>
      <c r="C17" s="48" t="s">
        <v>22</v>
      </c>
      <c r="D17" s="45"/>
      <c r="E17" s="46"/>
      <c r="F17" s="51"/>
    </row>
    <row r="18" spans="1:6" ht="25.5">
      <c r="A18" s="40"/>
      <c r="B18" s="49" t="s">
        <v>23</v>
      </c>
      <c r="C18" s="50" t="s">
        <v>24</v>
      </c>
      <c r="D18" s="45">
        <v>500000</v>
      </c>
      <c r="E18" s="46">
        <v>-350000</v>
      </c>
      <c r="F18" s="51">
        <f>D18+E18</f>
        <v>150000</v>
      </c>
    </row>
    <row r="19" spans="1:6" ht="25.5">
      <c r="A19" s="40"/>
      <c r="B19" s="43"/>
      <c r="C19" s="50" t="s">
        <v>25</v>
      </c>
      <c r="D19" s="45">
        <v>396100</v>
      </c>
      <c r="E19" s="46">
        <v>250000</v>
      </c>
      <c r="F19" s="51">
        <f>D19-E19</f>
        <v>146100</v>
      </c>
    </row>
    <row r="20" spans="1:6" ht="25.5">
      <c r="A20" s="40"/>
      <c r="B20" s="43"/>
      <c r="C20" s="50" t="s">
        <v>26</v>
      </c>
      <c r="D20" s="45">
        <v>1750000</v>
      </c>
      <c r="E20" s="46">
        <v>100000</v>
      </c>
      <c r="F20" s="51">
        <f>D20-E20</f>
        <v>1650000</v>
      </c>
    </row>
    <row r="21" spans="1:6" ht="12.75">
      <c r="A21" s="40"/>
      <c r="B21" s="43"/>
      <c r="C21" s="48" t="s">
        <v>27</v>
      </c>
      <c r="D21" s="45"/>
      <c r="E21" s="46"/>
      <c r="F21" s="47"/>
    </row>
    <row r="22" spans="1:6" s="57" customFormat="1" ht="63.75">
      <c r="A22" s="55"/>
      <c r="B22" s="56" t="s">
        <v>28</v>
      </c>
      <c r="C22" s="50" t="s">
        <v>29</v>
      </c>
      <c r="D22" s="45"/>
      <c r="E22" s="46"/>
      <c r="F22" s="47"/>
    </row>
    <row r="23" spans="1:6" ht="12.75">
      <c r="A23" s="34" t="s">
        <v>30</v>
      </c>
      <c r="B23" s="35"/>
      <c r="C23" s="36" t="s">
        <v>31</v>
      </c>
      <c r="D23" s="37">
        <v>-44543438</v>
      </c>
      <c r="E23" s="38">
        <f>E24+E32+E40</f>
        <v>-13184</v>
      </c>
      <c r="F23" s="39">
        <f>SUM(D23:E23)</f>
        <v>-44556622</v>
      </c>
    </row>
    <row r="24" spans="1:6" ht="12.75">
      <c r="A24" s="58"/>
      <c r="B24" s="41" t="s">
        <v>32</v>
      </c>
      <c r="C24" s="42" t="s">
        <v>33</v>
      </c>
      <c r="D24" s="37">
        <v>-384275</v>
      </c>
      <c r="E24" s="38">
        <f>SUM(E25:E31)</f>
        <v>1240</v>
      </c>
      <c r="F24" s="39">
        <f>D24+E24</f>
        <v>-383035</v>
      </c>
    </row>
    <row r="25" spans="1:6" ht="25.5">
      <c r="A25" s="40"/>
      <c r="B25" s="43"/>
      <c r="C25" s="44" t="s">
        <v>34</v>
      </c>
      <c r="D25" s="45"/>
      <c r="E25" s="46"/>
      <c r="F25" s="47"/>
    </row>
    <row r="26" spans="1:6" ht="12.75">
      <c r="A26" s="40"/>
      <c r="B26" s="59" t="s">
        <v>35</v>
      </c>
      <c r="C26" s="48" t="s">
        <v>36</v>
      </c>
      <c r="D26" s="45"/>
      <c r="E26" s="46"/>
      <c r="F26" s="47"/>
    </row>
    <row r="27" spans="1:6" ht="51">
      <c r="A27" s="40"/>
      <c r="B27" s="60" t="s">
        <v>37</v>
      </c>
      <c r="C27" s="50" t="s">
        <v>38</v>
      </c>
      <c r="D27" s="45">
        <v>13800</v>
      </c>
      <c r="E27" s="46">
        <v>3800</v>
      </c>
      <c r="F27" s="51">
        <v>10000</v>
      </c>
    </row>
    <row r="28" spans="1:6" ht="12.75">
      <c r="A28" s="40"/>
      <c r="B28" s="59"/>
      <c r="C28" s="44"/>
      <c r="D28" s="45"/>
      <c r="E28" s="46"/>
      <c r="F28" s="51"/>
    </row>
    <row r="29" spans="1:6" ht="25.5">
      <c r="A29" s="40"/>
      <c r="B29" s="59" t="s">
        <v>39</v>
      </c>
      <c r="C29" s="48" t="s">
        <v>40</v>
      </c>
      <c r="D29" s="45"/>
      <c r="E29" s="46"/>
      <c r="F29" s="47"/>
    </row>
    <row r="30" spans="1:6" ht="51">
      <c r="A30" s="40"/>
      <c r="B30" s="60" t="s">
        <v>37</v>
      </c>
      <c r="C30" s="50" t="s">
        <v>41</v>
      </c>
      <c r="D30" s="45">
        <v>0</v>
      </c>
      <c r="E30" s="46">
        <v>-2560</v>
      </c>
      <c r="F30" s="51">
        <v>2560</v>
      </c>
    </row>
    <row r="31" spans="1:6" ht="12.75">
      <c r="A31" s="40"/>
      <c r="B31" s="59"/>
      <c r="C31" s="44"/>
      <c r="D31" s="45"/>
      <c r="E31" s="46"/>
      <c r="F31" s="47"/>
    </row>
    <row r="32" spans="1:6" ht="12.75">
      <c r="A32" s="40"/>
      <c r="B32" s="41" t="s">
        <v>42</v>
      </c>
      <c r="C32" s="42" t="s">
        <v>43</v>
      </c>
      <c r="D32" s="37">
        <v>-22000951</v>
      </c>
      <c r="E32" s="38">
        <f>E36+E37+E38+E39</f>
        <v>-6880</v>
      </c>
      <c r="F32" s="39">
        <f>D32+E32</f>
        <v>-22007831</v>
      </c>
    </row>
    <row r="33" spans="1:6" ht="25.5">
      <c r="A33" s="40"/>
      <c r="B33" s="59"/>
      <c r="C33" s="44" t="s">
        <v>44</v>
      </c>
      <c r="D33" s="45"/>
      <c r="E33" s="46"/>
      <c r="F33" s="47"/>
    </row>
    <row r="34" spans="1:6" ht="12.75">
      <c r="A34" s="40"/>
      <c r="B34" s="59" t="s">
        <v>45</v>
      </c>
      <c r="C34" s="48" t="s">
        <v>46</v>
      </c>
      <c r="D34" s="45"/>
      <c r="E34" s="46"/>
      <c r="F34" s="47"/>
    </row>
    <row r="35" spans="1:6" ht="38.25">
      <c r="A35" s="40"/>
      <c r="B35" s="59" t="s">
        <v>47</v>
      </c>
      <c r="C35" s="48" t="s">
        <v>48</v>
      </c>
      <c r="D35" s="45"/>
      <c r="E35" s="46"/>
      <c r="F35" s="47"/>
    </row>
    <row r="36" spans="1:6" ht="25.5">
      <c r="A36" s="40"/>
      <c r="B36" s="60" t="s">
        <v>49</v>
      </c>
      <c r="C36" s="50" t="s">
        <v>50</v>
      </c>
      <c r="D36" s="45">
        <v>13770</v>
      </c>
      <c r="E36" s="46">
        <v>-1530</v>
      </c>
      <c r="F36" s="51">
        <v>15300</v>
      </c>
    </row>
    <row r="37" spans="1:6" ht="25.5">
      <c r="A37" s="40"/>
      <c r="B37" s="59"/>
      <c r="C37" s="50" t="s">
        <v>51</v>
      </c>
      <c r="D37" s="45">
        <v>9000</v>
      </c>
      <c r="E37" s="46">
        <v>-1000</v>
      </c>
      <c r="F37" s="51">
        <v>10000</v>
      </c>
    </row>
    <row r="38" spans="1:6" ht="25.5">
      <c r="A38" s="40"/>
      <c r="B38" s="59"/>
      <c r="C38" s="50" t="s">
        <v>52</v>
      </c>
      <c r="D38" s="45">
        <v>13950</v>
      </c>
      <c r="E38" s="46">
        <v>-1550</v>
      </c>
      <c r="F38" s="51">
        <v>15500</v>
      </c>
    </row>
    <row r="39" spans="1:6" ht="25.5">
      <c r="A39" s="61"/>
      <c r="B39" s="62"/>
      <c r="C39" s="63" t="s">
        <v>53</v>
      </c>
      <c r="D39" s="64">
        <v>25500</v>
      </c>
      <c r="E39" s="65">
        <v>-2800</v>
      </c>
      <c r="F39" s="66">
        <v>28300</v>
      </c>
    </row>
    <row r="40" spans="1:6" ht="12.75">
      <c r="A40" s="67"/>
      <c r="B40" s="41" t="s">
        <v>54</v>
      </c>
      <c r="C40" s="68" t="s">
        <v>55</v>
      </c>
      <c r="D40" s="38">
        <v>-18528422</v>
      </c>
      <c r="E40" s="38">
        <f>SUM(E42:E59)</f>
        <v>-7544</v>
      </c>
      <c r="F40" s="39">
        <f>D40+E40</f>
        <v>-18535966</v>
      </c>
    </row>
    <row r="41" spans="1:6" ht="12.75">
      <c r="A41" s="69"/>
      <c r="B41" s="43"/>
      <c r="C41" s="44" t="s">
        <v>56</v>
      </c>
      <c r="D41" s="45"/>
      <c r="E41" s="46"/>
      <c r="F41" s="51"/>
    </row>
    <row r="42" spans="1:6" ht="12.75">
      <c r="A42" s="69"/>
      <c r="B42" s="59"/>
      <c r="C42" s="48"/>
      <c r="D42" s="45"/>
      <c r="E42" s="46"/>
      <c r="F42" s="51"/>
    </row>
    <row r="43" spans="1:6" ht="12.75">
      <c r="A43" s="69"/>
      <c r="B43" s="59" t="s">
        <v>57</v>
      </c>
      <c r="C43" s="48" t="s">
        <v>58</v>
      </c>
      <c r="D43" s="45"/>
      <c r="E43" s="46"/>
      <c r="F43" s="51"/>
    </row>
    <row r="44" spans="1:6" ht="25.5">
      <c r="A44" s="69"/>
      <c r="B44" s="59" t="s">
        <v>59</v>
      </c>
      <c r="C44" s="48" t="s">
        <v>60</v>
      </c>
      <c r="D44" s="45"/>
      <c r="E44" s="46"/>
      <c r="F44" s="51"/>
    </row>
    <row r="45" spans="1:6" ht="25.5">
      <c r="A45" s="69"/>
      <c r="B45" s="60" t="s">
        <v>61</v>
      </c>
      <c r="C45" s="50" t="s">
        <v>62</v>
      </c>
      <c r="D45" s="45">
        <v>124650</v>
      </c>
      <c r="E45" s="46">
        <v>-13850</v>
      </c>
      <c r="F45" s="51">
        <f>D45-E45</f>
        <v>138500</v>
      </c>
    </row>
    <row r="46" spans="1:6" ht="25.5">
      <c r="A46" s="69"/>
      <c r="B46" s="70"/>
      <c r="C46" s="71" t="s">
        <v>63</v>
      </c>
      <c r="D46" s="45">
        <v>3600</v>
      </c>
      <c r="E46" s="46">
        <v>-400</v>
      </c>
      <c r="F46" s="51">
        <f>D46-E46</f>
        <v>4000</v>
      </c>
    </row>
    <row r="47" spans="1:6" ht="38.25">
      <c r="A47" s="69"/>
      <c r="B47" s="70"/>
      <c r="C47" s="50" t="s">
        <v>64</v>
      </c>
      <c r="D47" s="72">
        <v>5400</v>
      </c>
      <c r="E47" s="46">
        <v>-600</v>
      </c>
      <c r="F47" s="51">
        <f>D47-E47</f>
        <v>6000</v>
      </c>
    </row>
    <row r="48" spans="1:6" ht="25.5">
      <c r="A48" s="69"/>
      <c r="B48" s="70"/>
      <c r="C48" s="50" t="s">
        <v>65</v>
      </c>
      <c r="D48" s="72">
        <v>4500</v>
      </c>
      <c r="E48" s="46">
        <v>-500</v>
      </c>
      <c r="F48" s="51">
        <f>D48-E48</f>
        <v>5000</v>
      </c>
    </row>
    <row r="49" spans="1:6" ht="25.5">
      <c r="A49" s="69"/>
      <c r="B49" s="59" t="s">
        <v>66</v>
      </c>
      <c r="C49" s="48" t="s">
        <v>67</v>
      </c>
      <c r="D49" s="72"/>
      <c r="E49" s="46"/>
      <c r="F49" s="51"/>
    </row>
    <row r="50" spans="1:6" ht="25.5">
      <c r="A50" s="69"/>
      <c r="B50" s="60" t="s">
        <v>61</v>
      </c>
      <c r="C50" s="50" t="s">
        <v>68</v>
      </c>
      <c r="D50" s="72">
        <v>4590</v>
      </c>
      <c r="E50" s="46">
        <v>-510</v>
      </c>
      <c r="F50" s="51">
        <f>D50-E50</f>
        <v>5100</v>
      </c>
    </row>
    <row r="51" spans="1:6" ht="25.5">
      <c r="A51" s="69"/>
      <c r="B51" s="59" t="s">
        <v>69</v>
      </c>
      <c r="C51" s="48" t="s">
        <v>70</v>
      </c>
      <c r="D51" s="72"/>
      <c r="E51" s="46"/>
      <c r="F51" s="51"/>
    </row>
    <row r="52" spans="1:6" ht="25.5">
      <c r="A52" s="69"/>
      <c r="B52" s="60" t="s">
        <v>61</v>
      </c>
      <c r="C52" s="50" t="s">
        <v>71</v>
      </c>
      <c r="D52" s="72">
        <v>14265</v>
      </c>
      <c r="E52" s="46">
        <v>-1585</v>
      </c>
      <c r="F52" s="51">
        <f>D52-E52</f>
        <v>15850</v>
      </c>
    </row>
    <row r="53" spans="1:6" ht="25.5">
      <c r="A53" s="69"/>
      <c r="B53" s="59"/>
      <c r="C53" s="50" t="s">
        <v>72</v>
      </c>
      <c r="D53" s="72">
        <v>6903</v>
      </c>
      <c r="E53" s="46">
        <v>-767</v>
      </c>
      <c r="F53" s="51">
        <f>D53-E53</f>
        <v>7670</v>
      </c>
    </row>
    <row r="54" spans="1:6" ht="25.5">
      <c r="A54" s="69"/>
      <c r="B54" s="59"/>
      <c r="C54" s="50" t="s">
        <v>73</v>
      </c>
      <c r="D54" s="72"/>
      <c r="E54" s="46"/>
      <c r="F54" s="51"/>
    </row>
    <row r="55" spans="1:6" ht="12.75">
      <c r="A55" s="69"/>
      <c r="B55" s="59" t="s">
        <v>74</v>
      </c>
      <c r="C55" s="48" t="s">
        <v>75</v>
      </c>
      <c r="D55" s="72"/>
      <c r="E55" s="46"/>
      <c r="F55" s="51"/>
    </row>
    <row r="56" spans="1:6" ht="25.5">
      <c r="A56" s="69"/>
      <c r="B56" s="59" t="s">
        <v>76</v>
      </c>
      <c r="C56" s="48" t="s">
        <v>77</v>
      </c>
      <c r="D56" s="72"/>
      <c r="E56" s="46"/>
      <c r="F56" s="51"/>
    </row>
    <row r="57" spans="1:6" ht="25.5">
      <c r="A57" s="69"/>
      <c r="B57" s="60" t="s">
        <v>78</v>
      </c>
      <c r="C57" s="50" t="s">
        <v>79</v>
      </c>
      <c r="D57" s="72">
        <v>230000</v>
      </c>
      <c r="E57" s="46">
        <v>20000</v>
      </c>
      <c r="F57" s="51">
        <f>D57+E57</f>
        <v>250000</v>
      </c>
    </row>
    <row r="58" spans="1:6" ht="25.5">
      <c r="A58" s="69"/>
      <c r="B58" s="59"/>
      <c r="C58" s="50" t="s">
        <v>80</v>
      </c>
      <c r="D58" s="72">
        <v>107318</v>
      </c>
      <c r="E58" s="46">
        <v>-9332</v>
      </c>
      <c r="F58" s="51">
        <f>D58-E58</f>
        <v>116650</v>
      </c>
    </row>
    <row r="59" spans="1:6" ht="25.5">
      <c r="A59" s="69"/>
      <c r="B59" s="62"/>
      <c r="C59" s="63" t="s">
        <v>81</v>
      </c>
      <c r="D59" s="73"/>
      <c r="E59" s="65"/>
      <c r="F59" s="66"/>
    </row>
    <row r="60" spans="1:6" ht="12.75">
      <c r="A60" s="34" t="s">
        <v>82</v>
      </c>
      <c r="B60" s="35"/>
      <c r="C60" s="36" t="s">
        <v>83</v>
      </c>
      <c r="D60" s="37">
        <v>-7642744</v>
      </c>
      <c r="E60" s="38">
        <f>E61+E66</f>
        <v>-24150</v>
      </c>
      <c r="F60" s="39">
        <f>SUM(D60:E60)</f>
        <v>-7666894</v>
      </c>
    </row>
    <row r="61" spans="1:6" ht="12.75">
      <c r="A61" s="40"/>
      <c r="B61" s="41" t="s">
        <v>84</v>
      </c>
      <c r="C61" s="68" t="s">
        <v>85</v>
      </c>
      <c r="D61" s="38">
        <v>-89400</v>
      </c>
      <c r="E61" s="38">
        <f>SUM(E64:E65)</f>
        <v>-8250</v>
      </c>
      <c r="F61" s="39">
        <f>D61+E61</f>
        <v>-97650</v>
      </c>
    </row>
    <row r="62" spans="1:6" ht="25.5">
      <c r="A62" s="40"/>
      <c r="B62" s="52"/>
      <c r="C62" s="74" t="s">
        <v>86</v>
      </c>
      <c r="D62" s="75"/>
      <c r="E62" s="46"/>
      <c r="F62" s="54"/>
    </row>
    <row r="63" spans="1:6" ht="12.75">
      <c r="A63" s="40"/>
      <c r="B63" s="43" t="s">
        <v>87</v>
      </c>
      <c r="C63" s="48" t="s">
        <v>85</v>
      </c>
      <c r="D63" s="45"/>
      <c r="E63" s="46"/>
      <c r="F63" s="47"/>
    </row>
    <row r="64" spans="1:6" ht="25.5">
      <c r="A64" s="40"/>
      <c r="B64" s="59" t="s">
        <v>88</v>
      </c>
      <c r="C64" s="48" t="s">
        <v>89</v>
      </c>
      <c r="D64" s="45"/>
      <c r="E64" s="46"/>
      <c r="F64" s="47"/>
    </row>
    <row r="65" spans="1:6" ht="158.25" customHeight="1">
      <c r="A65" s="61"/>
      <c r="B65" s="76" t="s">
        <v>90</v>
      </c>
      <c r="C65" s="63" t="s">
        <v>170</v>
      </c>
      <c r="D65" s="64">
        <v>0</v>
      </c>
      <c r="E65" s="65">
        <v>-8250</v>
      </c>
      <c r="F65" s="66">
        <f>D65-E65</f>
        <v>8250</v>
      </c>
    </row>
    <row r="66" spans="1:6" ht="12.75">
      <c r="A66" s="40"/>
      <c r="B66" s="77" t="s">
        <v>91</v>
      </c>
      <c r="C66" s="78" t="s">
        <v>92</v>
      </c>
      <c r="D66" s="79">
        <v>-2057157</v>
      </c>
      <c r="E66" s="79">
        <f>SUM(E69:E77)</f>
        <v>-15900</v>
      </c>
      <c r="F66" s="80">
        <f>D66+E66</f>
        <v>-2073057</v>
      </c>
    </row>
    <row r="67" spans="1:6" ht="25.5">
      <c r="A67" s="81"/>
      <c r="B67" s="82"/>
      <c r="C67" s="83" t="s">
        <v>93</v>
      </c>
      <c r="D67" s="75"/>
      <c r="E67" s="46"/>
      <c r="F67" s="54"/>
    </row>
    <row r="68" spans="1:6" ht="12.75">
      <c r="A68" s="40"/>
      <c r="B68" s="43" t="s">
        <v>94</v>
      </c>
      <c r="C68" s="48" t="s">
        <v>95</v>
      </c>
      <c r="D68" s="45"/>
      <c r="E68" s="46"/>
      <c r="F68" s="51"/>
    </row>
    <row r="69" spans="1:6" ht="25.5">
      <c r="A69" s="40"/>
      <c r="B69" s="59" t="s">
        <v>96</v>
      </c>
      <c r="C69" s="48" t="s">
        <v>97</v>
      </c>
      <c r="D69" s="45"/>
      <c r="E69" s="46"/>
      <c r="F69" s="51"/>
    </row>
    <row r="70" spans="1:6" ht="25.5">
      <c r="A70" s="40"/>
      <c r="B70" s="60" t="s">
        <v>98</v>
      </c>
      <c r="C70" s="50" t="s">
        <v>99</v>
      </c>
      <c r="D70" s="45">
        <v>7500</v>
      </c>
      <c r="E70" s="46">
        <v>-2500</v>
      </c>
      <c r="F70" s="51">
        <f>D70+E70</f>
        <v>5000</v>
      </c>
    </row>
    <row r="71" spans="1:6" ht="25.5">
      <c r="A71" s="40"/>
      <c r="B71" s="59"/>
      <c r="C71" s="50" t="s">
        <v>100</v>
      </c>
      <c r="D71" s="45">
        <v>12500</v>
      </c>
      <c r="E71" s="46">
        <v>-4000</v>
      </c>
      <c r="F71" s="51">
        <f>D71+E71</f>
        <v>8500</v>
      </c>
    </row>
    <row r="72" spans="1:6" ht="25.5">
      <c r="A72" s="40"/>
      <c r="B72" s="59" t="s">
        <v>101</v>
      </c>
      <c r="C72" s="48" t="s">
        <v>102</v>
      </c>
      <c r="D72" s="45"/>
      <c r="E72" s="46"/>
      <c r="F72" s="51"/>
    </row>
    <row r="73" spans="1:6" ht="25.5">
      <c r="A73" s="40"/>
      <c r="B73" s="60" t="s">
        <v>98</v>
      </c>
      <c r="C73" s="50" t="s">
        <v>103</v>
      </c>
      <c r="D73" s="45">
        <v>18000</v>
      </c>
      <c r="E73" s="46">
        <v>-5000</v>
      </c>
      <c r="F73" s="51">
        <f>D73+E73</f>
        <v>13000</v>
      </c>
    </row>
    <row r="74" spans="1:6" ht="25.5">
      <c r="A74" s="40"/>
      <c r="B74" s="59"/>
      <c r="C74" s="50" t="s">
        <v>104</v>
      </c>
      <c r="D74" s="45">
        <v>2000</v>
      </c>
      <c r="E74" s="46">
        <v>-500</v>
      </c>
      <c r="F74" s="51">
        <f>D74+E74</f>
        <v>1500</v>
      </c>
    </row>
    <row r="75" spans="1:6" ht="12.75">
      <c r="A75" s="40"/>
      <c r="B75" s="59" t="s">
        <v>105</v>
      </c>
      <c r="C75" s="48" t="s">
        <v>106</v>
      </c>
      <c r="D75" s="45"/>
      <c r="E75" s="46"/>
      <c r="F75" s="51"/>
    </row>
    <row r="76" spans="1:6" ht="25.5">
      <c r="A76" s="40"/>
      <c r="B76" s="59" t="s">
        <v>107</v>
      </c>
      <c r="C76" s="48" t="s">
        <v>108</v>
      </c>
      <c r="D76" s="45"/>
      <c r="E76" s="46"/>
      <c r="F76" s="51"/>
    </row>
    <row r="77" spans="1:6" ht="25.5">
      <c r="A77" s="40"/>
      <c r="B77" s="60" t="s">
        <v>109</v>
      </c>
      <c r="C77" s="50" t="s">
        <v>110</v>
      </c>
      <c r="D77" s="45">
        <v>38000</v>
      </c>
      <c r="E77" s="46">
        <v>-3900</v>
      </c>
      <c r="F77" s="51">
        <f>D77-E77</f>
        <v>41900</v>
      </c>
    </row>
    <row r="78" spans="1:6" ht="12.75">
      <c r="A78" s="34" t="s">
        <v>111</v>
      </c>
      <c r="B78" s="35"/>
      <c r="C78" s="36" t="s">
        <v>112</v>
      </c>
      <c r="D78" s="37">
        <v>-6589341</v>
      </c>
      <c r="E78" s="38">
        <f>E79+E87</f>
        <v>-315855</v>
      </c>
      <c r="F78" s="39">
        <f>SUM(D78:E78)</f>
        <v>-6905196</v>
      </c>
    </row>
    <row r="79" spans="1:6" ht="25.5">
      <c r="A79" s="69"/>
      <c r="B79" s="41" t="s">
        <v>113</v>
      </c>
      <c r="C79" s="68" t="s">
        <v>114</v>
      </c>
      <c r="D79" s="38">
        <v>-2918976</v>
      </c>
      <c r="E79" s="38">
        <f>SUM(E82:E86)</f>
        <v>-336000</v>
      </c>
      <c r="F79" s="39">
        <f>D79+E79</f>
        <v>-3254976</v>
      </c>
    </row>
    <row r="80" spans="1:6" ht="25.5">
      <c r="A80" s="69"/>
      <c r="B80" s="52"/>
      <c r="C80" s="44" t="s">
        <v>20</v>
      </c>
      <c r="D80" s="75"/>
      <c r="E80" s="46"/>
      <c r="F80" s="54"/>
    </row>
    <row r="81" spans="1:6" ht="12.75">
      <c r="A81" s="69"/>
      <c r="B81" s="43" t="s">
        <v>115</v>
      </c>
      <c r="C81" s="48" t="s">
        <v>116</v>
      </c>
      <c r="D81" s="45"/>
      <c r="E81" s="46"/>
      <c r="F81" s="47"/>
    </row>
    <row r="82" spans="1:6" ht="12.75">
      <c r="A82" s="69"/>
      <c r="B82" s="43" t="s">
        <v>117</v>
      </c>
      <c r="C82" s="48" t="s">
        <v>118</v>
      </c>
      <c r="D82" s="45"/>
      <c r="E82" s="46"/>
      <c r="F82" s="47"/>
    </row>
    <row r="83" spans="1:6" ht="67.5" customHeight="1">
      <c r="A83" s="69"/>
      <c r="B83" s="49" t="s">
        <v>119</v>
      </c>
      <c r="C83" s="50" t="s">
        <v>120</v>
      </c>
      <c r="D83" s="45">
        <v>0</v>
      </c>
      <c r="E83" s="46">
        <v>-6000</v>
      </c>
      <c r="F83" s="51">
        <f>D83-E83</f>
        <v>6000</v>
      </c>
    </row>
    <row r="84" spans="1:6" ht="12.75">
      <c r="A84" s="69"/>
      <c r="B84" s="59" t="s">
        <v>121</v>
      </c>
      <c r="C84" s="84" t="s">
        <v>122</v>
      </c>
      <c r="D84" s="45"/>
      <c r="E84" s="46"/>
      <c r="F84" s="51"/>
    </row>
    <row r="85" spans="1:6" ht="25.5">
      <c r="A85" s="69"/>
      <c r="B85" s="59" t="s">
        <v>123</v>
      </c>
      <c r="C85" s="84" t="s">
        <v>124</v>
      </c>
      <c r="D85" s="45"/>
      <c r="E85" s="46"/>
      <c r="F85" s="51"/>
    </row>
    <row r="86" spans="1:6" ht="51">
      <c r="A86" s="69"/>
      <c r="B86" s="60" t="s">
        <v>125</v>
      </c>
      <c r="C86" s="50" t="s">
        <v>126</v>
      </c>
      <c r="D86" s="45">
        <v>240000</v>
      </c>
      <c r="E86" s="46">
        <v>-330000</v>
      </c>
      <c r="F86" s="51">
        <f>D86-E86</f>
        <v>570000</v>
      </c>
    </row>
    <row r="87" spans="1:6" ht="12.75">
      <c r="A87" s="69"/>
      <c r="B87" s="41" t="s">
        <v>127</v>
      </c>
      <c r="C87" s="68" t="s">
        <v>128</v>
      </c>
      <c r="D87" s="38">
        <v>-779186</v>
      </c>
      <c r="E87" s="38">
        <f>SUM(E90:E91)</f>
        <v>20145</v>
      </c>
      <c r="F87" s="39">
        <f>D87+E87</f>
        <v>-759041</v>
      </c>
    </row>
    <row r="88" spans="1:6" ht="25.5">
      <c r="A88" s="69"/>
      <c r="B88" s="82"/>
      <c r="C88" s="44" t="s">
        <v>20</v>
      </c>
      <c r="D88" s="85"/>
      <c r="E88" s="46"/>
      <c r="F88" s="54"/>
    </row>
    <row r="89" spans="1:6" ht="12.75">
      <c r="A89" s="86"/>
      <c r="B89" s="59" t="s">
        <v>129</v>
      </c>
      <c r="C89" s="87" t="s">
        <v>130</v>
      </c>
      <c r="D89" s="88"/>
      <c r="E89" s="46"/>
      <c r="F89" s="89"/>
    </row>
    <row r="90" spans="1:6" ht="25.5">
      <c r="A90" s="69"/>
      <c r="B90" s="59" t="s">
        <v>131</v>
      </c>
      <c r="C90" s="87" t="s">
        <v>132</v>
      </c>
      <c r="D90" s="88"/>
      <c r="E90" s="46"/>
      <c r="F90" s="89"/>
    </row>
    <row r="91" spans="1:6" ht="25.5">
      <c r="A91" s="90"/>
      <c r="B91" s="91" t="s">
        <v>133</v>
      </c>
      <c r="C91" s="92" t="s">
        <v>134</v>
      </c>
      <c r="D91" s="93">
        <v>255645</v>
      </c>
      <c r="E91" s="65">
        <v>20145</v>
      </c>
      <c r="F91" s="94">
        <f>D91-E91</f>
        <v>235500</v>
      </c>
    </row>
    <row r="92" spans="1:6" ht="12.75">
      <c r="A92" s="34" t="s">
        <v>135</v>
      </c>
      <c r="B92" s="35"/>
      <c r="C92" s="95" t="s">
        <v>136</v>
      </c>
      <c r="D92" s="96">
        <v>-1884357</v>
      </c>
      <c r="E92" s="38">
        <f>SUM(E98:E98)</f>
        <v>0</v>
      </c>
      <c r="F92" s="39">
        <f>SUM(D92:E92)</f>
        <v>-1884357</v>
      </c>
    </row>
    <row r="93" spans="1:6" ht="25.5">
      <c r="A93" s="69"/>
      <c r="B93" s="41" t="s">
        <v>137</v>
      </c>
      <c r="C93" s="68" t="s">
        <v>138</v>
      </c>
      <c r="D93" s="38">
        <v>-111626</v>
      </c>
      <c r="E93" s="38">
        <f>SUM(E96:E97)</f>
        <v>0</v>
      </c>
      <c r="F93" s="39">
        <f>D93+E93</f>
        <v>-111626</v>
      </c>
    </row>
    <row r="94" spans="1:6" ht="35.25" customHeight="1">
      <c r="A94" s="69"/>
      <c r="B94" s="97"/>
      <c r="C94" s="44" t="s">
        <v>20</v>
      </c>
      <c r="D94" s="98"/>
      <c r="E94" s="46"/>
      <c r="F94" s="99"/>
    </row>
    <row r="95" spans="1:6" ht="12.75">
      <c r="A95" s="69"/>
      <c r="B95" s="43" t="s">
        <v>139</v>
      </c>
      <c r="C95" s="100" t="s">
        <v>138</v>
      </c>
      <c r="D95" s="45"/>
      <c r="E95" s="46"/>
      <c r="F95" s="51"/>
    </row>
    <row r="96" spans="1:6" ht="12.75">
      <c r="A96" s="69"/>
      <c r="B96" s="43" t="s">
        <v>140</v>
      </c>
      <c r="C96" s="100" t="s">
        <v>141</v>
      </c>
      <c r="D96" s="45"/>
      <c r="E96" s="46"/>
      <c r="F96" s="51"/>
    </row>
    <row r="97" spans="1:6" ht="282.75" customHeight="1">
      <c r="A97" s="69"/>
      <c r="B97" s="49" t="s">
        <v>142</v>
      </c>
      <c r="C97" s="71" t="s">
        <v>143</v>
      </c>
      <c r="D97" s="45"/>
      <c r="E97" s="46"/>
      <c r="F97" s="51"/>
    </row>
    <row r="98" spans="1:6" ht="12.75" hidden="1">
      <c r="A98" s="69"/>
      <c r="B98" s="101"/>
      <c r="C98" s="102"/>
      <c r="D98" s="45"/>
      <c r="E98" s="46"/>
      <c r="F98" s="47"/>
    </row>
    <row r="99" spans="1:6" ht="12.75" hidden="1">
      <c r="A99" s="34" t="s">
        <v>144</v>
      </c>
      <c r="B99" s="35"/>
      <c r="C99" s="42"/>
      <c r="D99" s="37"/>
      <c r="E99" s="37">
        <f>SUM(E100:E100)</f>
        <v>0</v>
      </c>
      <c r="F99" s="103"/>
    </row>
    <row r="100" spans="1:6" ht="5.25" customHeight="1" hidden="1">
      <c r="A100" s="69"/>
      <c r="B100" s="104"/>
      <c r="C100" s="105"/>
      <c r="D100" s="64"/>
      <c r="E100" s="65"/>
      <c r="F100" s="106"/>
    </row>
    <row r="101" spans="1:6" ht="12.75" hidden="1">
      <c r="A101" s="107" t="s">
        <v>145</v>
      </c>
      <c r="B101" s="108"/>
      <c r="C101" s="109" t="s">
        <v>146</v>
      </c>
      <c r="D101" s="110">
        <f>D92+D78+D60+D23+D10</f>
        <v>-67647747</v>
      </c>
      <c r="E101" s="110">
        <f>E92+E78+E60+E23+E10+E99</f>
        <v>-366989</v>
      </c>
      <c r="F101" s="111">
        <f>F92+F78+F60+F23+F10</f>
        <v>-68014736</v>
      </c>
    </row>
    <row r="102" spans="1:6" ht="12.75" hidden="1">
      <c r="A102" s="112"/>
      <c r="B102" s="113"/>
      <c r="C102" s="114"/>
      <c r="D102" s="115"/>
      <c r="E102" s="115"/>
      <c r="F102" s="116"/>
    </row>
    <row r="103" spans="1:6" ht="12.75">
      <c r="A103" s="34" t="s">
        <v>147</v>
      </c>
      <c r="B103" s="41"/>
      <c r="C103" s="42" t="s">
        <v>148</v>
      </c>
      <c r="D103" s="37">
        <v>64424395</v>
      </c>
      <c r="E103" s="38">
        <f>SUM(E104:E111)</f>
        <v>3590309</v>
      </c>
      <c r="F103" s="39">
        <f>SUM(D103:E103)</f>
        <v>68014704</v>
      </c>
    </row>
    <row r="104" spans="1:6" ht="12.75">
      <c r="A104" s="69"/>
      <c r="B104" s="41" t="s">
        <v>149</v>
      </c>
      <c r="C104" s="68" t="s">
        <v>148</v>
      </c>
      <c r="D104" s="117"/>
      <c r="E104" s="118"/>
      <c r="F104" s="119"/>
    </row>
    <row r="105" spans="1:6" ht="25.5">
      <c r="A105" s="120"/>
      <c r="B105" s="52"/>
      <c r="C105" s="121" t="s">
        <v>20</v>
      </c>
      <c r="D105" s="122"/>
      <c r="E105" s="46"/>
      <c r="F105" s="123"/>
    </row>
    <row r="106" spans="1:6" ht="63.75">
      <c r="A106" s="69"/>
      <c r="B106" s="60" t="s">
        <v>150</v>
      </c>
      <c r="C106" s="71" t="s">
        <v>151</v>
      </c>
      <c r="D106" s="45">
        <v>30773346</v>
      </c>
      <c r="E106" s="46">
        <f>D106-F106</f>
        <v>78754</v>
      </c>
      <c r="F106" s="51">
        <v>30694592</v>
      </c>
    </row>
    <row r="107" spans="1:6" ht="25.5">
      <c r="A107" s="69"/>
      <c r="B107" s="124"/>
      <c r="C107" s="50" t="s">
        <v>152</v>
      </c>
      <c r="D107" s="72">
        <v>18202467</v>
      </c>
      <c r="E107" s="46">
        <f>F107-D107</f>
        <v>640485</v>
      </c>
      <c r="F107" s="89">
        <v>18842952</v>
      </c>
    </row>
    <row r="108" spans="1:6" ht="84" customHeight="1">
      <c r="A108" s="69"/>
      <c r="B108" s="124"/>
      <c r="C108" s="50" t="s">
        <v>153</v>
      </c>
      <c r="D108" s="72">
        <v>18465327</v>
      </c>
      <c r="E108" s="46">
        <f>F108-D108</f>
        <v>91007</v>
      </c>
      <c r="F108" s="89">
        <v>18556334</v>
      </c>
    </row>
    <row r="109" spans="1:6" ht="51">
      <c r="A109" s="69"/>
      <c r="B109" s="124"/>
      <c r="C109" s="50" t="s">
        <v>154</v>
      </c>
      <c r="D109" s="72">
        <v>59771248</v>
      </c>
      <c r="E109" s="46">
        <f>F109-D109</f>
        <v>329407</v>
      </c>
      <c r="F109" s="89">
        <v>60100655</v>
      </c>
    </row>
    <row r="110" spans="1:6" ht="47.25" customHeight="1">
      <c r="A110" s="69"/>
      <c r="B110" s="124"/>
      <c r="C110" s="50" t="s">
        <v>155</v>
      </c>
      <c r="D110" s="72">
        <v>1919388</v>
      </c>
      <c r="E110" s="46">
        <f>D110-F110</f>
        <v>51300</v>
      </c>
      <c r="F110" s="89">
        <v>1868088</v>
      </c>
    </row>
    <row r="111" spans="1:6" ht="48.75" customHeight="1">
      <c r="A111" s="125"/>
      <c r="B111" s="126"/>
      <c r="C111" s="127" t="s">
        <v>156</v>
      </c>
      <c r="D111" s="128">
        <v>0</v>
      </c>
      <c r="E111" s="129">
        <v>2399356</v>
      </c>
      <c r="F111" s="130">
        <v>2399356</v>
      </c>
    </row>
    <row r="112" ht="9" customHeight="1">
      <c r="F112" s="131"/>
    </row>
    <row r="113" spans="1:6" ht="12.75">
      <c r="A113" s="15"/>
      <c r="B113" s="132"/>
      <c r="C113" s="133" t="s">
        <v>157</v>
      </c>
      <c r="D113" s="115">
        <f>D10+D23+D60+D78+D92+D103+D114</f>
        <v>-3223320</v>
      </c>
      <c r="E113" s="134"/>
      <c r="F113" s="135"/>
    </row>
    <row r="114" spans="1:6" ht="15">
      <c r="A114" s="136"/>
      <c r="B114" s="113"/>
      <c r="C114" s="137" t="s">
        <v>158</v>
      </c>
      <c r="D114" s="138">
        <v>32</v>
      </c>
      <c r="E114" s="139">
        <f>E103+E92+E78+E60+E23+E10+E99</f>
        <v>3223320</v>
      </c>
      <c r="F114" s="140"/>
    </row>
    <row r="115" spans="1:5" ht="12.75">
      <c r="A115" s="15"/>
      <c r="B115" s="15"/>
      <c r="C115" s="141" t="s">
        <v>159</v>
      </c>
      <c r="D115" s="142"/>
      <c r="E115" s="143">
        <f>D113+E114</f>
        <v>0</v>
      </c>
    </row>
    <row r="116" spans="1:5" ht="8.25" customHeight="1">
      <c r="A116" s="15"/>
      <c r="B116" s="15"/>
      <c r="D116" s="13"/>
      <c r="E116" s="135"/>
    </row>
    <row r="117" spans="1:5" ht="12.75" hidden="1">
      <c r="A117" s="15"/>
      <c r="B117" s="132"/>
      <c r="C117" s="144" t="s">
        <v>160</v>
      </c>
      <c r="D117" s="145"/>
      <c r="E117" s="146"/>
    </row>
    <row r="118" spans="1:5" s="149" customFormat="1" ht="8.25" customHeight="1" hidden="1">
      <c r="A118" s="147"/>
      <c r="B118" s="132"/>
      <c r="C118" s="148"/>
      <c r="D118" s="145"/>
      <c r="E118" s="146"/>
    </row>
    <row r="119" spans="1:5" s="149" customFormat="1" ht="12.75" hidden="1">
      <c r="A119" s="147"/>
      <c r="B119" s="132"/>
      <c r="C119" s="148" t="s">
        <v>161</v>
      </c>
      <c r="D119" s="145"/>
      <c r="E119" s="150"/>
    </row>
    <row r="120" spans="1:5" s="149" customFormat="1" ht="8.25" customHeight="1" hidden="1">
      <c r="A120" s="147"/>
      <c r="B120" s="132"/>
      <c r="C120" s="148"/>
      <c r="D120" s="145"/>
      <c r="E120" s="150"/>
    </row>
    <row r="121" spans="1:5" s="149" customFormat="1" ht="12.75" hidden="1">
      <c r="A121" s="147"/>
      <c r="B121" s="132"/>
      <c r="C121" s="148" t="s">
        <v>162</v>
      </c>
      <c r="D121" s="145"/>
      <c r="E121" s="150">
        <f>E108+E40</f>
        <v>83463</v>
      </c>
    </row>
    <row r="122" spans="1:5" s="149" customFormat="1" ht="12.75" hidden="1">
      <c r="A122" s="147"/>
      <c r="B122" s="132"/>
      <c r="C122" s="148" t="s">
        <v>163</v>
      </c>
      <c r="D122" s="145"/>
      <c r="E122" s="150">
        <v>-83463.01</v>
      </c>
    </row>
    <row r="123" spans="1:5" s="149" customFormat="1" ht="12.75" hidden="1">
      <c r="A123" s="147"/>
      <c r="B123" s="132"/>
      <c r="C123" s="148" t="s">
        <v>164</v>
      </c>
      <c r="D123" s="145"/>
      <c r="E123" s="150">
        <f>SUM(E121:E122)</f>
        <v>-0.00999999999476131</v>
      </c>
    </row>
    <row r="124" spans="1:6" s="149" customFormat="1" ht="8.25" customHeight="1" hidden="1">
      <c r="A124" s="147"/>
      <c r="B124" s="132"/>
      <c r="C124" s="148"/>
      <c r="D124" s="145"/>
      <c r="E124" s="151"/>
      <c r="F124" s="146"/>
    </row>
    <row r="125" spans="1:6" ht="12.75" hidden="1">
      <c r="A125" s="15"/>
      <c r="B125" s="132"/>
      <c r="C125" s="152" t="s">
        <v>161</v>
      </c>
      <c r="D125" s="153"/>
      <c r="E125" s="154">
        <f>E115</f>
        <v>0</v>
      </c>
      <c r="F125" s="146"/>
    </row>
    <row r="126" spans="1:6" ht="12.75" hidden="1">
      <c r="A126" s="15"/>
      <c r="B126" s="132"/>
      <c r="C126" s="155" t="s">
        <v>165</v>
      </c>
      <c r="D126" s="145"/>
      <c r="E126" s="156">
        <v>174204798</v>
      </c>
      <c r="F126" s="146"/>
    </row>
    <row r="127" spans="1:6" ht="12.75" hidden="1">
      <c r="A127" s="15"/>
      <c r="B127" s="132"/>
      <c r="C127" s="157" t="s">
        <v>166</v>
      </c>
      <c r="D127" s="158">
        <v>34.5</v>
      </c>
      <c r="E127" s="159">
        <f>-E125*100/E126</f>
        <v>0</v>
      </c>
      <c r="F127" s="160">
        <f>SUM(D127:E127)</f>
        <v>34.5</v>
      </c>
    </row>
    <row r="128" spans="1:6" ht="12.75" hidden="1">
      <c r="A128" s="15"/>
      <c r="B128" s="132"/>
      <c r="C128" s="161"/>
      <c r="D128" s="162"/>
      <c r="E128" s="151"/>
      <c r="F128" s="151"/>
    </row>
    <row r="129" spans="1:6" ht="12.75" hidden="1">
      <c r="A129" s="15"/>
      <c r="B129" s="132"/>
      <c r="C129" s="152" t="s">
        <v>167</v>
      </c>
      <c r="D129" s="135"/>
      <c r="E129" s="154">
        <f>E123</f>
        <v>-0.00999999999476131</v>
      </c>
      <c r="F129" s="146"/>
    </row>
    <row r="130" spans="1:6" ht="12.75" hidden="1">
      <c r="A130" s="15"/>
      <c r="B130" s="132"/>
      <c r="C130" s="155" t="s">
        <v>168</v>
      </c>
      <c r="D130" s="145"/>
      <c r="E130" s="156">
        <v>104631379</v>
      </c>
      <c r="F130" s="146"/>
    </row>
    <row r="131" spans="1:6" ht="12.75" hidden="1">
      <c r="A131" s="15"/>
      <c r="B131" s="15"/>
      <c r="C131" s="157" t="s">
        <v>166</v>
      </c>
      <c r="D131" s="158">
        <v>17.73</v>
      </c>
      <c r="E131" s="159">
        <f>-E129*100/E130</f>
        <v>9.55736232317201E-09</v>
      </c>
      <c r="F131" s="163">
        <v>0</v>
      </c>
    </row>
    <row r="132" spans="1:6" ht="12.75" hidden="1">
      <c r="A132" s="15"/>
      <c r="B132" s="15"/>
      <c r="C132" s="148"/>
      <c r="D132" s="145"/>
      <c r="E132" s="151"/>
      <c r="F132" s="164">
        <f ca="1">CELL("Dateiname")</f>
      </c>
    </row>
    <row r="133" spans="1:2" ht="12.75">
      <c r="A133" s="165"/>
      <c r="B133" s="15"/>
    </row>
    <row r="134" spans="1:5" ht="12.75">
      <c r="A134" s="15"/>
      <c r="D134" s="167"/>
      <c r="E134" s="168"/>
    </row>
    <row r="135" spans="1:6" ht="12.75">
      <c r="A135" s="15"/>
      <c r="D135" s="167"/>
      <c r="E135" s="168"/>
      <c r="F135" s="168"/>
    </row>
    <row r="136" spans="1:6" ht="12.75">
      <c r="A136" s="15"/>
      <c r="D136" s="167"/>
      <c r="E136" s="168"/>
      <c r="F136" s="168"/>
    </row>
    <row r="137" spans="1:6" ht="12.75">
      <c r="A137" s="15"/>
      <c r="D137" s="167"/>
      <c r="F137" s="168"/>
    </row>
    <row r="138" spans="1:6" ht="12.75">
      <c r="A138" s="15"/>
      <c r="D138" s="167"/>
      <c r="E138" s="168"/>
      <c r="F138" s="168"/>
    </row>
    <row r="139" spans="1:6" ht="12.75">
      <c r="A139" s="15"/>
      <c r="D139" s="167"/>
      <c r="E139" s="168"/>
      <c r="F139" s="168"/>
    </row>
    <row r="140" spans="4:6" ht="12.75">
      <c r="D140" s="167"/>
      <c r="E140" s="168"/>
      <c r="F140" s="168"/>
    </row>
    <row r="141" spans="4:6" ht="12.75">
      <c r="D141" s="167"/>
      <c r="E141" s="168"/>
      <c r="F141" s="168"/>
    </row>
    <row r="142" spans="4:6" ht="12.75">
      <c r="D142" s="167"/>
      <c r="E142" s="168"/>
      <c r="F142" s="168"/>
    </row>
    <row r="143" spans="4:6" ht="12.75">
      <c r="D143" s="167"/>
      <c r="E143" s="168"/>
      <c r="F143" s="168"/>
    </row>
    <row r="144" spans="4:6" ht="12.75">
      <c r="D144" s="167"/>
      <c r="E144" s="168"/>
      <c r="F144" s="168"/>
    </row>
    <row r="145" spans="4:6" ht="12.75">
      <c r="D145" s="167"/>
      <c r="E145" s="168"/>
      <c r="F145" s="168"/>
    </row>
    <row r="146" spans="4:6" ht="12.75">
      <c r="D146" s="167"/>
      <c r="E146" s="168"/>
      <c r="F146" s="168"/>
    </row>
    <row r="147" spans="4:6" ht="12.75">
      <c r="D147" s="167"/>
      <c r="E147" s="168"/>
      <c r="F147" s="168"/>
    </row>
    <row r="148" spans="4:6" ht="12.75">
      <c r="D148" s="167"/>
      <c r="E148" s="168"/>
      <c r="F148" s="168"/>
    </row>
    <row r="149" spans="4:6" ht="12.75">
      <c r="D149" s="167"/>
      <c r="E149" s="168"/>
      <c r="F149" s="168"/>
    </row>
    <row r="150" spans="4:6" ht="12.75">
      <c r="D150" s="167"/>
      <c r="E150" s="168"/>
      <c r="F150" s="168"/>
    </row>
    <row r="151" spans="4:6" ht="12.75">
      <c r="D151" s="167"/>
      <c r="E151" s="168"/>
      <c r="F151" s="168"/>
    </row>
    <row r="152" spans="4:6" ht="12.75">
      <c r="D152" s="167"/>
      <c r="E152" s="168"/>
      <c r="F152" s="168"/>
    </row>
    <row r="153" spans="4:6" ht="12.75">
      <c r="D153" s="167"/>
      <c r="E153" s="168"/>
      <c r="F153" s="168"/>
    </row>
    <row r="154" spans="4:6" ht="12.75">
      <c r="D154" s="167"/>
      <c r="E154" s="168"/>
      <c r="F154" s="168"/>
    </row>
    <row r="155" spans="4:6" ht="12.75">
      <c r="D155" s="167"/>
      <c r="E155" s="168"/>
      <c r="F155" s="168"/>
    </row>
    <row r="156" spans="4:6" ht="12.75">
      <c r="D156" s="167"/>
      <c r="E156" s="168"/>
      <c r="F156" s="168"/>
    </row>
    <row r="157" spans="4:6" ht="12.75">
      <c r="D157" s="167"/>
      <c r="E157" s="168"/>
      <c r="F157" s="168"/>
    </row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</sheetData>
  <mergeCells count="4">
    <mergeCell ref="A1:F1"/>
    <mergeCell ref="A2:F2"/>
    <mergeCell ref="A5:F5"/>
    <mergeCell ref="C3:E3"/>
  </mergeCells>
  <printOptions horizontalCentered="1"/>
  <pageMargins left="0.5905511811023623" right="0.5905511811023623" top="0.7874015748031497" bottom="0.3937007874015748" header="0.1968503937007874" footer="0.15748031496062992"/>
  <pageSetup fitToHeight="4" horizontalDpi="600" verticalDpi="600" orientation="portrait" paperSize="9" scale="75" r:id="rId3"/>
  <rowBreaks count="3" manualBreakCount="3">
    <brk id="39" max="255" man="1"/>
    <brk id="65" max="255" man="1"/>
    <brk id="9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="80" zoomScaleNormal="80" workbookViewId="0" topLeftCell="A4">
      <selection activeCell="H88" sqref="H88"/>
    </sheetView>
  </sheetViews>
  <sheetFormatPr defaultColWidth="11.421875" defaultRowHeight="12.75"/>
  <cols>
    <col min="1" max="1" width="3.421875" style="13" customWidth="1"/>
    <col min="2" max="2" width="12.57421875" style="166" customWidth="1"/>
    <col min="3" max="3" width="45.8515625" style="13" customWidth="1"/>
    <col min="4" max="4" width="17.8515625" style="16" customWidth="1"/>
    <col min="5" max="5" width="18.421875" style="13" customWidth="1"/>
    <col min="6" max="6" width="16.140625" style="13" customWidth="1"/>
    <col min="7" max="7" width="10.8515625" style="13" customWidth="1"/>
    <col min="8" max="8" width="10.28125" style="4" customWidth="1"/>
    <col min="9" max="9" width="12.00390625" style="4" customWidth="1"/>
    <col min="10" max="10" width="8.421875" style="13" customWidth="1"/>
    <col min="11" max="16384" width="11.421875" style="13" customWidth="1"/>
  </cols>
  <sheetData>
    <row r="1" spans="1:9" s="4" customFormat="1" ht="12.75" hidden="1">
      <c r="A1" s="169" t="s">
        <v>171</v>
      </c>
      <c r="B1" s="170"/>
      <c r="C1" s="170"/>
      <c r="D1" s="170"/>
      <c r="E1" s="170"/>
      <c r="F1" s="171"/>
      <c r="G1"/>
      <c r="H1"/>
      <c r="I1"/>
    </row>
    <row r="2" spans="1:9" s="4" customFormat="1" ht="12.75" hidden="1">
      <c r="A2" s="5" t="s">
        <v>0</v>
      </c>
      <c r="B2" s="172"/>
      <c r="C2" s="172"/>
      <c r="D2" s="172"/>
      <c r="E2" s="172"/>
      <c r="F2" s="173"/>
      <c r="G2"/>
      <c r="H2"/>
      <c r="I2"/>
    </row>
    <row r="3" spans="1:9" s="4" customFormat="1" ht="12.75" hidden="1">
      <c r="A3" s="174" t="s">
        <v>172</v>
      </c>
      <c r="B3" s="10"/>
      <c r="C3" s="10"/>
      <c r="D3" s="10"/>
      <c r="E3" s="10"/>
      <c r="F3" s="175"/>
      <c r="G3"/>
      <c r="H3"/>
      <c r="I3"/>
    </row>
    <row r="4" spans="1:9" ht="2.2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s="178" customFormat="1" ht="11.25" customHeight="1">
      <c r="A5" s="176"/>
      <c r="B5" s="176"/>
      <c r="C5" s="176"/>
      <c r="D5" s="177"/>
      <c r="E5" s="177"/>
      <c r="F5" s="177"/>
      <c r="G5" s="176"/>
      <c r="H5" s="176"/>
      <c r="I5" s="176"/>
    </row>
    <row r="6" spans="1:9" ht="18">
      <c r="A6" s="179" t="s">
        <v>173</v>
      </c>
      <c r="B6" s="179"/>
      <c r="C6" s="179"/>
      <c r="D6" s="179"/>
      <c r="E6" s="179"/>
      <c r="F6" s="179"/>
      <c r="G6" s="180"/>
      <c r="H6" s="180"/>
      <c r="I6" s="180"/>
    </row>
    <row r="7" spans="2:9" ht="15" customHeight="1">
      <c r="B7" s="15"/>
      <c r="H7" s="181"/>
      <c r="I7" s="182"/>
    </row>
    <row r="8" spans="1:9" ht="12.75">
      <c r="A8" s="17"/>
      <c r="B8" s="18"/>
      <c r="C8" s="19"/>
      <c r="D8" s="20" t="s">
        <v>3</v>
      </c>
      <c r="E8" s="21"/>
      <c r="F8" s="22"/>
      <c r="H8" s="183"/>
      <c r="I8" s="183"/>
    </row>
    <row r="9" spans="1:9" ht="25.5" customHeight="1">
      <c r="A9" s="23" t="s">
        <v>4</v>
      </c>
      <c r="B9" s="24"/>
      <c r="C9" s="25"/>
      <c r="D9" s="26" t="s">
        <v>5</v>
      </c>
      <c r="E9" s="27" t="s">
        <v>6</v>
      </c>
      <c r="F9" s="28" t="s">
        <v>7</v>
      </c>
      <c r="H9" s="183"/>
      <c r="I9" s="183"/>
    </row>
    <row r="10" spans="1:9" s="4" customFormat="1" ht="12" customHeight="1">
      <c r="A10" s="29"/>
      <c r="B10" s="30"/>
      <c r="C10" s="31"/>
      <c r="D10" s="32" t="s">
        <v>8</v>
      </c>
      <c r="E10" s="33" t="s">
        <v>8</v>
      </c>
      <c r="F10" s="33" t="s">
        <v>8</v>
      </c>
      <c r="G10" s="13"/>
      <c r="H10" s="184"/>
      <c r="I10" s="184"/>
    </row>
    <row r="11" spans="1:9" s="4" customFormat="1" ht="12" customHeight="1" hidden="1">
      <c r="A11" s="185"/>
      <c r="B11" s="186"/>
      <c r="C11" s="184"/>
      <c r="D11" s="187"/>
      <c r="E11" s="184"/>
      <c r="F11" s="188"/>
      <c r="G11" s="13"/>
      <c r="H11" s="184"/>
      <c r="I11" s="184"/>
    </row>
    <row r="12" spans="1:9" ht="12.75" hidden="1">
      <c r="A12" s="34" t="s">
        <v>9</v>
      </c>
      <c r="B12" s="35"/>
      <c r="C12" s="36" t="s">
        <v>10</v>
      </c>
      <c r="D12" s="37">
        <v>-319050</v>
      </c>
      <c r="E12" s="38">
        <f>SUM(E13:E19)</f>
        <v>0</v>
      </c>
      <c r="F12" s="39">
        <f>SUM(D12:E12)</f>
        <v>-319050</v>
      </c>
      <c r="H12" s="184"/>
      <c r="I12" s="184"/>
    </row>
    <row r="13" spans="1:9" ht="12.75" hidden="1">
      <c r="A13" s="40"/>
      <c r="B13" s="189"/>
      <c r="C13" s="189"/>
      <c r="D13" s="189"/>
      <c r="E13" s="189"/>
      <c r="F13" s="190"/>
      <c r="H13" s="131"/>
      <c r="I13" s="131"/>
    </row>
    <row r="14" spans="1:9" ht="12.75" hidden="1">
      <c r="A14" s="40"/>
      <c r="B14" s="43"/>
      <c r="C14" s="44"/>
      <c r="D14" s="45"/>
      <c r="E14" s="46"/>
      <c r="F14" s="47"/>
      <c r="H14" s="131"/>
      <c r="I14" s="131"/>
    </row>
    <row r="15" spans="1:9" ht="12.75" hidden="1">
      <c r="A15" s="40"/>
      <c r="B15" s="59"/>
      <c r="C15" s="48"/>
      <c r="D15" s="45"/>
      <c r="E15" s="46"/>
      <c r="F15" s="47"/>
      <c r="H15" s="131"/>
      <c r="I15" s="131"/>
    </row>
    <row r="16" spans="1:9" ht="12.75" hidden="1">
      <c r="A16" s="69"/>
      <c r="B16" s="124"/>
      <c r="C16" s="149"/>
      <c r="D16" s="45"/>
      <c r="E16" s="46"/>
      <c r="F16" s="47"/>
      <c r="H16" s="184"/>
      <c r="I16" s="184"/>
    </row>
    <row r="17" spans="1:9" ht="12.75" hidden="1">
      <c r="A17" s="86"/>
      <c r="B17" s="43"/>
      <c r="C17" s="191"/>
      <c r="D17" s="45"/>
      <c r="E17" s="46"/>
      <c r="F17" s="47"/>
      <c r="H17" s="184"/>
      <c r="I17" s="184"/>
    </row>
    <row r="18" spans="1:9" ht="12.75" hidden="1">
      <c r="A18" s="86"/>
      <c r="B18" s="59"/>
      <c r="C18" s="192"/>
      <c r="D18" s="45"/>
      <c r="E18" s="46"/>
      <c r="F18" s="47"/>
      <c r="H18" s="184"/>
      <c r="I18" s="184"/>
    </row>
    <row r="19" spans="1:9" ht="12.75" hidden="1">
      <c r="A19" s="86"/>
      <c r="B19" s="62"/>
      <c r="C19" s="193"/>
      <c r="D19" s="64"/>
      <c r="E19" s="65"/>
      <c r="F19" s="106"/>
      <c r="H19" s="184"/>
      <c r="I19" s="184"/>
    </row>
    <row r="20" spans="1:9" ht="12.75" hidden="1">
      <c r="A20" s="69"/>
      <c r="B20" s="194"/>
      <c r="C20" s="149"/>
      <c r="D20" s="195"/>
      <c r="E20" s="196"/>
      <c r="F20" s="51"/>
      <c r="H20" s="184"/>
      <c r="I20" s="184"/>
    </row>
    <row r="21" spans="1:9" ht="12.75" hidden="1">
      <c r="A21" s="34" t="s">
        <v>30</v>
      </c>
      <c r="B21" s="35"/>
      <c r="C21" s="42" t="s">
        <v>31</v>
      </c>
      <c r="D21" s="37">
        <v>-953100</v>
      </c>
      <c r="E21" s="38">
        <f>SUM(E22:E32)</f>
        <v>0</v>
      </c>
      <c r="F21" s="39">
        <f>SUM(D21:E21)</f>
        <v>-953100</v>
      </c>
      <c r="H21" s="184"/>
      <c r="I21" s="184"/>
    </row>
    <row r="22" spans="1:9" ht="16.5" customHeight="1" hidden="1">
      <c r="A22" s="69"/>
      <c r="B22" s="197"/>
      <c r="C22" s="105"/>
      <c r="D22" s="198"/>
      <c r="E22" s="199"/>
      <c r="F22" s="66"/>
      <c r="H22" s="184"/>
      <c r="I22" s="184"/>
    </row>
    <row r="23" spans="1:9" ht="12.75" hidden="1">
      <c r="A23" s="69"/>
      <c r="B23" s="43"/>
      <c r="C23" s="44"/>
      <c r="D23" s="98"/>
      <c r="E23" s="200"/>
      <c r="F23" s="201"/>
      <c r="H23" s="184"/>
      <c r="I23" s="184"/>
    </row>
    <row r="24" spans="1:9" ht="12.75" hidden="1">
      <c r="A24" s="69"/>
      <c r="B24" s="43"/>
      <c r="C24" s="202"/>
      <c r="D24" s="45"/>
      <c r="E24" s="46"/>
      <c r="F24" s="89"/>
      <c r="H24" s="184"/>
      <c r="I24" s="184"/>
    </row>
    <row r="25" spans="1:9" ht="12.75" hidden="1">
      <c r="A25" s="69"/>
      <c r="B25" s="43"/>
      <c r="C25" s="48"/>
      <c r="D25" s="45"/>
      <c r="E25" s="46"/>
      <c r="F25" s="89"/>
      <c r="H25" s="184"/>
      <c r="I25" s="184"/>
    </row>
    <row r="26" spans="1:9" ht="12.75" hidden="1">
      <c r="A26" s="69"/>
      <c r="B26" s="43"/>
      <c r="C26" s="50"/>
      <c r="D26" s="45"/>
      <c r="E26" s="46"/>
      <c r="F26" s="89"/>
      <c r="H26" s="184"/>
      <c r="I26" s="184"/>
    </row>
    <row r="27" spans="1:9" ht="12.75" hidden="1">
      <c r="A27" s="69"/>
      <c r="B27" s="43"/>
      <c r="C27" s="50"/>
      <c r="D27" s="45"/>
      <c r="E27" s="46"/>
      <c r="F27" s="89"/>
      <c r="H27" s="184"/>
      <c r="I27" s="184"/>
    </row>
    <row r="28" spans="1:9" ht="12.75" hidden="1">
      <c r="A28" s="69"/>
      <c r="B28" s="43"/>
      <c r="C28" s="50"/>
      <c r="D28" s="45"/>
      <c r="E28" s="46"/>
      <c r="F28" s="89"/>
      <c r="H28" s="184"/>
      <c r="I28" s="184"/>
    </row>
    <row r="29" spans="1:9" ht="12.75" hidden="1">
      <c r="A29" s="69"/>
      <c r="B29" s="43"/>
      <c r="C29" s="50"/>
      <c r="D29" s="45"/>
      <c r="E29" s="46"/>
      <c r="F29" s="89"/>
      <c r="H29" s="184"/>
      <c r="I29" s="184"/>
    </row>
    <row r="30" spans="1:9" ht="12.75" hidden="1">
      <c r="A30" s="69"/>
      <c r="B30" s="43"/>
      <c r="C30" s="48"/>
      <c r="D30" s="45"/>
      <c r="E30" s="46"/>
      <c r="F30" s="89"/>
      <c r="H30" s="184"/>
      <c r="I30" s="184"/>
    </row>
    <row r="31" spans="1:9" ht="12.75" hidden="1">
      <c r="A31" s="69"/>
      <c r="B31" s="43"/>
      <c r="C31" s="48"/>
      <c r="D31" s="45"/>
      <c r="E31" s="46"/>
      <c r="F31" s="89"/>
      <c r="H31" s="184"/>
      <c r="I31" s="184"/>
    </row>
    <row r="32" spans="1:9" ht="12.75" hidden="1">
      <c r="A32" s="203"/>
      <c r="B32" s="204"/>
      <c r="C32" s="63"/>
      <c r="D32" s="64"/>
      <c r="E32" s="65"/>
      <c r="F32" s="94"/>
      <c r="H32" s="184"/>
      <c r="I32" s="184"/>
    </row>
    <row r="33" spans="1:9" ht="12.75" customHeight="1" hidden="1">
      <c r="A33" s="90"/>
      <c r="B33" s="205"/>
      <c r="C33" s="48"/>
      <c r="D33" s="195"/>
      <c r="E33" s="206"/>
      <c r="F33" s="51"/>
      <c r="H33" s="184"/>
      <c r="I33" s="184"/>
    </row>
    <row r="34" spans="1:9" ht="12.75" hidden="1">
      <c r="A34" s="34" t="s">
        <v>82</v>
      </c>
      <c r="B34" s="35"/>
      <c r="C34" s="36" t="s">
        <v>83</v>
      </c>
      <c r="D34" s="37">
        <v>-1031000</v>
      </c>
      <c r="E34" s="38">
        <f>SUM(E35:E38)</f>
        <v>0</v>
      </c>
      <c r="F34" s="39">
        <f>SUM(D34:E34)</f>
        <v>-1031000</v>
      </c>
      <c r="H34" s="184"/>
      <c r="I34" s="184"/>
    </row>
    <row r="35" spans="1:9" ht="12.75" customHeight="1" hidden="1">
      <c r="A35" s="69"/>
      <c r="B35" s="205"/>
      <c r="C35" s="207"/>
      <c r="D35" s="195"/>
      <c r="E35" s="206"/>
      <c r="F35" s="51"/>
      <c r="H35" s="184"/>
      <c r="I35" s="184"/>
    </row>
    <row r="36" spans="1:9" ht="12.75" hidden="1">
      <c r="A36" s="69"/>
      <c r="B36" s="208"/>
      <c r="C36" s="44"/>
      <c r="D36" s="98"/>
      <c r="E36" s="200"/>
      <c r="F36" s="201"/>
      <c r="H36" s="184"/>
      <c r="I36" s="184"/>
    </row>
    <row r="37" spans="1:9" ht="12.75" hidden="1">
      <c r="A37" s="69"/>
      <c r="B37" s="59"/>
      <c r="C37" s="50"/>
      <c r="D37" s="45"/>
      <c r="E37" s="46"/>
      <c r="F37" s="89"/>
      <c r="H37" s="184"/>
      <c r="I37" s="184"/>
    </row>
    <row r="38" spans="1:9" ht="12.75" hidden="1">
      <c r="A38" s="69"/>
      <c r="B38" s="209"/>
      <c r="C38" s="210"/>
      <c r="D38" s="64"/>
      <c r="E38" s="65"/>
      <c r="F38" s="94"/>
      <c r="H38" s="184"/>
      <c r="I38" s="184"/>
    </row>
    <row r="39" spans="1:9" ht="12.75" hidden="1">
      <c r="A39" s="69"/>
      <c r="B39" s="205"/>
      <c r="C39" s="48"/>
      <c r="D39" s="195"/>
      <c r="E39" s="206"/>
      <c r="F39" s="51"/>
      <c r="H39" s="184"/>
      <c r="I39" s="184"/>
    </row>
    <row r="40" spans="1:9" ht="12.75" hidden="1">
      <c r="A40" s="34" t="s">
        <v>111</v>
      </c>
      <c r="B40" s="35"/>
      <c r="C40" s="36" t="s">
        <v>112</v>
      </c>
      <c r="D40" s="37">
        <v>-318270</v>
      </c>
      <c r="E40" s="38">
        <f>SUM(E42:E50)</f>
        <v>0</v>
      </c>
      <c r="F40" s="39">
        <f>SUM(D40:E40)</f>
        <v>-318270</v>
      </c>
      <c r="H40" s="184"/>
      <c r="I40" s="184"/>
    </row>
    <row r="41" spans="1:9" ht="12.75" hidden="1">
      <c r="A41" s="211"/>
      <c r="B41" s="189"/>
      <c r="C41" s="189"/>
      <c r="D41" s="189"/>
      <c r="E41" s="189"/>
      <c r="F41" s="190"/>
      <c r="H41" s="131"/>
      <c r="I41" s="131"/>
    </row>
    <row r="42" spans="1:9" ht="12.75" customHeight="1" hidden="1">
      <c r="A42" s="69"/>
      <c r="B42" s="43"/>
      <c r="C42" s="44"/>
      <c r="D42" s="45"/>
      <c r="E42" s="46"/>
      <c r="F42" s="47"/>
      <c r="H42" s="184"/>
      <c r="I42" s="184"/>
    </row>
    <row r="43" spans="1:9" ht="15" customHeight="1" hidden="1">
      <c r="A43" s="69"/>
      <c r="B43" s="59"/>
      <c r="C43" s="48"/>
      <c r="D43" s="45"/>
      <c r="E43" s="46"/>
      <c r="F43" s="47"/>
      <c r="H43" s="184"/>
      <c r="I43" s="184"/>
    </row>
    <row r="44" spans="1:9" ht="14.25" customHeight="1" hidden="1">
      <c r="A44" s="69"/>
      <c r="B44" s="43"/>
      <c r="C44" s="44"/>
      <c r="D44" s="45"/>
      <c r="E44" s="46"/>
      <c r="F44" s="47"/>
      <c r="H44" s="184"/>
      <c r="I44" s="184"/>
    </row>
    <row r="45" spans="1:9" ht="15.75" customHeight="1" hidden="1">
      <c r="A45" s="69"/>
      <c r="B45" s="59"/>
      <c r="C45" s="48"/>
      <c r="D45" s="45"/>
      <c r="E45" s="46"/>
      <c r="F45" s="47"/>
      <c r="H45" s="184"/>
      <c r="I45" s="184"/>
    </row>
    <row r="46" spans="1:9" ht="14.25" customHeight="1" hidden="1">
      <c r="A46" s="69"/>
      <c r="B46" s="70"/>
      <c r="C46" s="48"/>
      <c r="D46" s="45"/>
      <c r="E46" s="46"/>
      <c r="F46" s="47"/>
      <c r="H46" s="184"/>
      <c r="I46" s="184"/>
    </row>
    <row r="47" spans="1:9" ht="15.75" customHeight="1" hidden="1">
      <c r="A47" s="69"/>
      <c r="B47" s="70"/>
      <c r="C47" s="50"/>
      <c r="D47" s="45"/>
      <c r="E47" s="46"/>
      <c r="F47" s="47"/>
      <c r="H47" s="184"/>
      <c r="I47" s="184"/>
    </row>
    <row r="48" spans="1:9" ht="15.75" customHeight="1" hidden="1">
      <c r="A48" s="69"/>
      <c r="B48" s="70"/>
      <c r="C48" s="48"/>
      <c r="D48" s="45"/>
      <c r="E48" s="46"/>
      <c r="F48" s="47"/>
      <c r="H48" s="184"/>
      <c r="I48" s="184"/>
    </row>
    <row r="49" spans="1:9" ht="19.5" customHeight="1" hidden="1">
      <c r="A49" s="69"/>
      <c r="B49" s="70"/>
      <c r="C49" s="48"/>
      <c r="D49" s="45"/>
      <c r="E49" s="46"/>
      <c r="F49" s="47"/>
      <c r="H49" s="184"/>
      <c r="I49" s="184"/>
    </row>
    <row r="50" spans="1:9" ht="19.5" customHeight="1" hidden="1">
      <c r="A50" s="69"/>
      <c r="B50" s="104"/>
      <c r="C50" s="105"/>
      <c r="D50" s="64"/>
      <c r="E50" s="65"/>
      <c r="F50" s="106"/>
      <c r="H50" s="184"/>
      <c r="I50" s="184"/>
    </row>
    <row r="51" spans="1:9" ht="18" customHeight="1" hidden="1">
      <c r="A51" s="90"/>
      <c r="B51" s="132"/>
      <c r="C51" s="149"/>
      <c r="D51" s="195"/>
      <c r="E51" s="212"/>
      <c r="F51" s="47"/>
      <c r="H51" s="184"/>
      <c r="I51" s="184"/>
    </row>
    <row r="52" spans="1:9" ht="25.5" customHeight="1" hidden="1">
      <c r="A52" s="34" t="s">
        <v>135</v>
      </c>
      <c r="B52" s="35"/>
      <c r="C52" s="36" t="s">
        <v>136</v>
      </c>
      <c r="D52" s="96">
        <v>0</v>
      </c>
      <c r="E52" s="38">
        <f>SUM(E53:E55)</f>
        <v>0</v>
      </c>
      <c r="F52" s="39">
        <f>SUM(D52:E52)</f>
        <v>0</v>
      </c>
      <c r="H52" s="184"/>
      <c r="I52" s="184"/>
    </row>
    <row r="53" spans="1:9" ht="17.25" customHeight="1" hidden="1">
      <c r="A53" s="69"/>
      <c r="B53" s="197"/>
      <c r="C53" s="105"/>
      <c r="D53" s="198"/>
      <c r="E53" s="199"/>
      <c r="F53" s="66"/>
      <c r="H53" s="184"/>
      <c r="I53" s="184"/>
    </row>
    <row r="54" spans="1:9" ht="12.75" hidden="1">
      <c r="A54" s="69"/>
      <c r="B54" s="101"/>
      <c r="C54" s="102"/>
      <c r="D54" s="45"/>
      <c r="E54" s="46"/>
      <c r="F54" s="47"/>
      <c r="H54" s="184"/>
      <c r="I54" s="184"/>
    </row>
    <row r="55" spans="1:9" ht="35.25" customHeight="1" hidden="1">
      <c r="A55" s="203"/>
      <c r="B55" s="213"/>
      <c r="C55" s="214"/>
      <c r="D55" s="64"/>
      <c r="E55" s="65"/>
      <c r="F55" s="66"/>
      <c r="H55" s="184"/>
      <c r="I55" s="184"/>
    </row>
    <row r="56" spans="1:9" ht="1.5" customHeight="1" hidden="1">
      <c r="A56" s="90"/>
      <c r="B56" s="147"/>
      <c r="C56" s="149"/>
      <c r="D56" s="149"/>
      <c r="E56" s="149"/>
      <c r="F56" s="100"/>
      <c r="H56" s="149"/>
      <c r="I56" s="149"/>
    </row>
    <row r="57" spans="1:9" ht="12" customHeight="1">
      <c r="A57" s="107" t="s">
        <v>145</v>
      </c>
      <c r="B57" s="215"/>
      <c r="C57" s="109" t="s">
        <v>174</v>
      </c>
      <c r="D57" s="110">
        <f>D12+D21+D34+D40+D52</f>
        <v>-2621420</v>
      </c>
      <c r="E57" s="110">
        <f>D57-F57</f>
        <v>0</v>
      </c>
      <c r="F57" s="111">
        <f>F12+F21+F34+F40+F52</f>
        <v>-2621420</v>
      </c>
      <c r="H57" s="184"/>
      <c r="I57" s="184"/>
    </row>
    <row r="58" spans="1:9" ht="1.5" customHeight="1" hidden="1">
      <c r="A58" s="69"/>
      <c r="B58" s="194"/>
      <c r="C58" s="149"/>
      <c r="D58" s="195"/>
      <c r="E58" s="196"/>
      <c r="F58" s="51"/>
      <c r="H58" s="184"/>
      <c r="I58" s="184"/>
    </row>
    <row r="59" spans="1:9" ht="12.75">
      <c r="A59" s="34" t="s">
        <v>147</v>
      </c>
      <c r="B59" s="35"/>
      <c r="C59" s="42" t="s">
        <v>148</v>
      </c>
      <c r="D59" s="37">
        <v>2621420</v>
      </c>
      <c r="E59" s="38">
        <f>SUM(E61:E64)</f>
        <v>0</v>
      </c>
      <c r="F59" s="38">
        <f>SUM(D59:E59)</f>
        <v>2621420</v>
      </c>
      <c r="H59" s="184"/>
      <c r="I59" s="184"/>
    </row>
    <row r="60" spans="1:9" ht="15.75" customHeight="1">
      <c r="A60" s="69"/>
      <c r="B60" s="41" t="s">
        <v>149</v>
      </c>
      <c r="C60" s="42" t="s">
        <v>148</v>
      </c>
      <c r="D60" s="117"/>
      <c r="E60" s="118"/>
      <c r="F60" s="119"/>
      <c r="H60" s="184"/>
      <c r="I60" s="184"/>
    </row>
    <row r="61" spans="1:9" ht="39" customHeight="1">
      <c r="A61" s="69"/>
      <c r="B61" s="43"/>
      <c r="C61" s="44" t="s">
        <v>175</v>
      </c>
      <c r="D61" s="45"/>
      <c r="E61" s="46"/>
      <c r="F61" s="47"/>
      <c r="H61" s="184"/>
      <c r="I61" s="184"/>
    </row>
    <row r="62" spans="1:9" ht="75" customHeight="1">
      <c r="A62" s="69"/>
      <c r="B62" s="60" t="s">
        <v>150</v>
      </c>
      <c r="C62" s="50" t="s">
        <v>176</v>
      </c>
      <c r="D62" s="45">
        <v>0</v>
      </c>
      <c r="E62" s="46">
        <v>2725556</v>
      </c>
      <c r="F62" s="47">
        <v>2725556</v>
      </c>
      <c r="I62" s="184"/>
    </row>
    <row r="63" spans="1:9" ht="40.5" customHeight="1">
      <c r="A63" s="203"/>
      <c r="B63" s="56"/>
      <c r="C63" s="71" t="s">
        <v>177</v>
      </c>
      <c r="D63" s="72">
        <v>2308697</v>
      </c>
      <c r="E63" s="46">
        <v>-326200</v>
      </c>
      <c r="F63" s="47">
        <f>D63+E63</f>
        <v>1982497</v>
      </c>
      <c r="H63" s="184"/>
      <c r="I63" s="184"/>
    </row>
    <row r="64" spans="1:9" ht="36.75" customHeight="1">
      <c r="A64" s="90"/>
      <c r="B64" s="91"/>
      <c r="C64" s="63" t="s">
        <v>178</v>
      </c>
      <c r="D64" s="64">
        <v>0</v>
      </c>
      <c r="E64" s="65">
        <v>-2399356</v>
      </c>
      <c r="F64" s="106">
        <v>-2399356</v>
      </c>
      <c r="H64" s="184"/>
      <c r="I64" s="184"/>
    </row>
    <row r="66" ht="22.5" customHeight="1">
      <c r="E66" s="216">
        <f>E57-E59</f>
        <v>0</v>
      </c>
    </row>
    <row r="67" spans="1:9" ht="101.25" customHeight="1">
      <c r="A67" s="147"/>
      <c r="B67" s="194"/>
      <c r="C67" s="217" t="s">
        <v>184</v>
      </c>
      <c r="D67" s="218"/>
      <c r="F67" s="196"/>
      <c r="H67" s="184"/>
      <c r="I67" s="184"/>
    </row>
    <row r="68" spans="3:5" s="219" customFormat="1" ht="12" customHeight="1">
      <c r="C68" s="220"/>
      <c r="E68" s="221"/>
    </row>
    <row r="69" spans="1:6" ht="25.5">
      <c r="A69" s="34" t="s">
        <v>147</v>
      </c>
      <c r="B69" s="35"/>
      <c r="C69" s="42" t="s">
        <v>179</v>
      </c>
      <c r="D69" s="37">
        <f>D59+'[2]2004-1 VWH'!D116</f>
        <v>67045815</v>
      </c>
      <c r="E69" s="38">
        <f>F69-D69</f>
        <v>3590309</v>
      </c>
      <c r="F69" s="39">
        <f>F59+'[1]2004-2 VWH Tischvorlage KA'!F103</f>
        <v>70636124</v>
      </c>
    </row>
    <row r="70" spans="3:5" s="219" customFormat="1" ht="12" customHeight="1">
      <c r="C70" s="220"/>
      <c r="E70" s="221"/>
    </row>
    <row r="71" spans="1:9" ht="12.75">
      <c r="A71" s="222" t="s">
        <v>180</v>
      </c>
      <c r="B71" s="147"/>
      <c r="C71" s="149"/>
      <c r="D71" s="149"/>
      <c r="E71" s="149"/>
      <c r="F71" s="149"/>
      <c r="H71" s="13"/>
      <c r="I71" s="13"/>
    </row>
    <row r="72" spans="1:9" s="224" customFormat="1" ht="12.75">
      <c r="A72" s="223" t="s">
        <v>181</v>
      </c>
      <c r="D72" s="122"/>
      <c r="E72" s="206"/>
      <c r="F72" s="206"/>
      <c r="G72" s="13"/>
      <c r="H72" s="225"/>
      <c r="I72" s="225"/>
    </row>
    <row r="73" spans="1:9" s="224" customFormat="1" ht="12.75">
      <c r="A73" s="226" t="s">
        <v>182</v>
      </c>
      <c r="B73" s="227"/>
      <c r="D73" s="122"/>
      <c r="E73" s="206"/>
      <c r="F73" s="206"/>
      <c r="G73" s="13"/>
      <c r="H73" s="225"/>
      <c r="I73" s="225"/>
    </row>
    <row r="74" spans="1:2" ht="12.75" customHeight="1">
      <c r="A74" s="165" t="s">
        <v>183</v>
      </c>
      <c r="B74" s="13"/>
    </row>
    <row r="75" spans="1:6" ht="15.75" customHeight="1">
      <c r="A75" s="165"/>
      <c r="B75" s="15"/>
      <c r="F75" s="164">
        <f ca="1">CELL("Dateiname",A1)</f>
      </c>
    </row>
    <row r="76" spans="1:5" ht="12.75">
      <c r="A76" s="15"/>
      <c r="D76" s="167"/>
      <c r="E76" s="168"/>
    </row>
    <row r="77" spans="1:6" ht="12.75">
      <c r="A77" s="15"/>
      <c r="D77" s="167"/>
      <c r="E77" s="168"/>
      <c r="F77" s="168"/>
    </row>
    <row r="78" spans="1:6" ht="12.75">
      <c r="A78" s="15"/>
      <c r="D78" s="167"/>
      <c r="E78" s="168"/>
      <c r="F78" s="168"/>
    </row>
    <row r="79" spans="1:6" ht="12.75">
      <c r="A79" s="15"/>
      <c r="D79" s="167"/>
      <c r="F79" s="168"/>
    </row>
    <row r="80" spans="1:6" ht="12.75">
      <c r="A80" s="15"/>
      <c r="D80" s="167"/>
      <c r="E80" s="168"/>
      <c r="F80" s="168"/>
    </row>
    <row r="81" spans="1:6" ht="12.75">
      <c r="A81" s="15"/>
      <c r="D81" s="167"/>
      <c r="E81" s="168"/>
      <c r="F81" s="168"/>
    </row>
    <row r="82" spans="4:6" ht="12.75">
      <c r="D82" s="167"/>
      <c r="E82" s="168"/>
      <c r="F82" s="168"/>
    </row>
    <row r="83" spans="4:6" ht="12.75">
      <c r="D83" s="167"/>
      <c r="E83" s="168"/>
      <c r="F83" s="168"/>
    </row>
    <row r="84" spans="4:6" ht="12.75">
      <c r="D84" s="167"/>
      <c r="E84" s="168"/>
      <c r="F84" s="168"/>
    </row>
    <row r="85" spans="4:6" ht="12.75">
      <c r="D85" s="167"/>
      <c r="E85" s="168"/>
      <c r="F85" s="168"/>
    </row>
    <row r="86" spans="4:6" ht="12.75">
      <c r="D86" s="167"/>
      <c r="E86" s="168"/>
      <c r="F86" s="168"/>
    </row>
    <row r="87" spans="4:6" ht="12.75">
      <c r="D87" s="167"/>
      <c r="E87" s="168"/>
      <c r="F87" s="168"/>
    </row>
    <row r="88" spans="4:6" ht="12.75">
      <c r="D88" s="167"/>
      <c r="E88" s="168"/>
      <c r="F88" s="168"/>
    </row>
    <row r="89" spans="4:6" ht="12.75">
      <c r="D89" s="167"/>
      <c r="E89" s="168"/>
      <c r="F89" s="168"/>
    </row>
    <row r="90" spans="4:6" ht="12.75">
      <c r="D90" s="167"/>
      <c r="E90" s="168"/>
      <c r="F90" s="168"/>
    </row>
    <row r="91" spans="4:6" ht="12.75">
      <c r="D91" s="167"/>
      <c r="E91" s="168"/>
      <c r="F91" s="168"/>
    </row>
    <row r="92" spans="4:6" ht="12.75">
      <c r="D92" s="167"/>
      <c r="E92" s="168"/>
      <c r="F92" s="168"/>
    </row>
    <row r="93" spans="4:6" ht="12.75">
      <c r="D93" s="167"/>
      <c r="E93" s="168"/>
      <c r="F93" s="168"/>
    </row>
    <row r="94" spans="4:6" ht="12.75">
      <c r="D94" s="167"/>
      <c r="E94" s="168"/>
      <c r="F94" s="168"/>
    </row>
    <row r="95" spans="4:6" ht="12.75">
      <c r="D95" s="167"/>
      <c r="E95" s="168"/>
      <c r="F95" s="168"/>
    </row>
    <row r="96" spans="4:6" ht="12.75">
      <c r="D96" s="167"/>
      <c r="E96" s="168"/>
      <c r="F96" s="168"/>
    </row>
    <row r="97" spans="4:6" ht="12.75">
      <c r="D97" s="167"/>
      <c r="E97" s="168"/>
      <c r="F97" s="168"/>
    </row>
    <row r="98" spans="4:6" ht="12.75">
      <c r="D98" s="167"/>
      <c r="E98" s="168"/>
      <c r="F98" s="168"/>
    </row>
    <row r="99" spans="4:6" ht="12.75">
      <c r="D99" s="167"/>
      <c r="E99" s="168"/>
      <c r="F99" s="168"/>
    </row>
  </sheetData>
  <mergeCells count="5">
    <mergeCell ref="A6:F6"/>
    <mergeCell ref="A1:F1"/>
    <mergeCell ref="A2:F2"/>
    <mergeCell ref="A3:F3"/>
    <mergeCell ref="D5:F5"/>
  </mergeCells>
  <printOptions/>
  <pageMargins left="0.4724409448818898" right="0.4724409448818898" top="0.3937007874015748" bottom="0.1968503937007874" header="0.1574803149606299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Wiesmann</dc:creator>
  <cp:keywords/>
  <dc:description/>
  <cp:lastModifiedBy>Wiesmann</cp:lastModifiedBy>
  <dcterms:created xsi:type="dcterms:W3CDTF">2004-02-13T08:07:52Z</dcterms:created>
  <dcterms:modified xsi:type="dcterms:W3CDTF">2004-02-13T08:11:03Z</dcterms:modified>
  <cp:category/>
  <cp:version/>
  <cp:contentType/>
  <cp:contentStatus/>
</cp:coreProperties>
</file>