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90" yWindow="65506" windowWidth="15480" windowHeight="11625" tabRatio="784" activeTab="7"/>
  </bookViews>
  <sheets>
    <sheet name="GuV" sheetId="1" r:id="rId1"/>
    <sheet name="Umsatzerlöse u. a. Erträge" sheetId="2" r:id="rId2"/>
    <sheet name="Material" sheetId="3" r:id="rId3"/>
    <sheet name="Personal" sheetId="4" r:id="rId4"/>
    <sheet name="AfA" sheetId="5" r:id="rId5"/>
    <sheet name="s. betr. Aufwand" sheetId="6" r:id="rId6"/>
    <sheet name="Zinsen u. ä. Aufw. u. Steuern" sheetId="7" r:id="rId7"/>
    <sheet name="LSP Steuer" sheetId="8" r:id="rId8"/>
  </sheets>
  <definedNames>
    <definedName name="Anteil1">'GuV'!#REF!</definedName>
    <definedName name="Anteil2">'GuV'!#REF!</definedName>
    <definedName name="_xlnm.Print_Area" localSheetId="4">'AfA'!$A$1:$J$24</definedName>
    <definedName name="_xlnm.Print_Area" localSheetId="3">'Personal'!$A$1:$G$29</definedName>
    <definedName name="_xlnm.Print_Area" localSheetId="5">'s. betr. Aufwand'!$A$1:$G$27</definedName>
    <definedName name="_xlnm.Print_Area" localSheetId="6">'Zinsen u. ä. Aufw. u. Steuern'!$A$1:$H$20</definedName>
    <definedName name="Eigennutzung">#REF!</definedName>
    <definedName name="Eigennutzung1">#REF!</definedName>
    <definedName name="Gewerbesteuer">#REF!</definedName>
    <definedName name="Gewinnaufschlag">#REF!</definedName>
    <definedName name="kalk">#REF!</definedName>
    <definedName name="Verteil1">#REF!</definedName>
    <definedName name="Verteil2">#REF!</definedName>
    <definedName name="wert1">#REF!</definedName>
    <definedName name="Wert2">#REF!</definedName>
    <definedName name="Zinsen">#REF!</definedName>
  </definedNames>
  <calcPr fullCalcOnLoad="1"/>
</workbook>
</file>

<file path=xl/sharedStrings.xml><?xml version="1.0" encoding="utf-8"?>
<sst xmlns="http://schemas.openxmlformats.org/spreadsheetml/2006/main" count="199" uniqueCount="117">
  <si>
    <t>1.</t>
  </si>
  <si>
    <t>Umsatzerlöse</t>
  </si>
  <si>
    <t>2.</t>
  </si>
  <si>
    <t>andere aktivierte Eigenleistungen</t>
  </si>
  <si>
    <t>3.</t>
  </si>
  <si>
    <t>sonstige betriebliche Erträge</t>
  </si>
  <si>
    <t>4.</t>
  </si>
  <si>
    <t>Materialaufwand:</t>
  </si>
  <si>
    <t>5.</t>
  </si>
  <si>
    <t>Personalaufwand</t>
  </si>
  <si>
    <t>6.</t>
  </si>
  <si>
    <t>7.</t>
  </si>
  <si>
    <t>sonst. betriebliche Aufwendungen</t>
  </si>
  <si>
    <t>9.</t>
  </si>
  <si>
    <t>sonstige Zinsen und ähnliche Erträge</t>
  </si>
  <si>
    <t>10.</t>
  </si>
  <si>
    <t>Zinsen und ähnliche Aufwendungen</t>
  </si>
  <si>
    <t>11.</t>
  </si>
  <si>
    <t>12.</t>
  </si>
  <si>
    <t>13.</t>
  </si>
  <si>
    <t>sonstige Steuern</t>
  </si>
  <si>
    <t>14.</t>
  </si>
  <si>
    <t>Jahresüberschuß</t>
  </si>
  <si>
    <t>8.</t>
  </si>
  <si>
    <t>Erhöhung oder Verminderung des</t>
  </si>
  <si>
    <t>Gewerbeertragsteuer</t>
  </si>
  <si>
    <t>Bestandes an unfertigen Leistungen</t>
  </si>
  <si>
    <t>a)</t>
  </si>
  <si>
    <t>b)</t>
  </si>
  <si>
    <t>Aufwendungen für bezogene Leistungen</t>
  </si>
  <si>
    <t>Löhne und Gehälter</t>
  </si>
  <si>
    <t>soziale Abgaben und Aufwendungen</t>
  </si>
  <si>
    <t>Abschreibungen</t>
  </si>
  <si>
    <t>Ergebnis der gewöhnlichen Geschäftstätigkeit</t>
  </si>
  <si>
    <t>Steuern vom Einkommen und vom Ertrag</t>
  </si>
  <si>
    <t>6a) Löhne und Gehälter</t>
  </si>
  <si>
    <t>6b) soziale Abgaben und Aufwendungen</t>
  </si>
  <si>
    <t>8. Sonstige betriebliche Aufwendungen</t>
  </si>
  <si>
    <t>7. Abschreibungen</t>
  </si>
  <si>
    <t>10. Zinsen und ähnliche Aufwendungen</t>
  </si>
  <si>
    <t>sonstige Erlöse</t>
  </si>
  <si>
    <t xml:space="preserve">        (incl. Berufsgenossenschaft + freiw. soz. Aufwendungen)</t>
  </si>
  <si>
    <t>EURO</t>
  </si>
  <si>
    <t>Summe</t>
  </si>
  <si>
    <t>1. Umsatzerlöse</t>
  </si>
  <si>
    <t>420%*3,5%/100</t>
  </si>
  <si>
    <t>Körperschaftsteuer</t>
  </si>
  <si>
    <t>Solizuschlag</t>
  </si>
  <si>
    <t>Ergebnis gewöhnliche Geschäftstätigkeit</t>
  </si>
  <si>
    <t>Summe Körperschaftssteuer</t>
  </si>
  <si>
    <t>Einkauf Rohbiogas</t>
  </si>
  <si>
    <t>Energiebezug Strom</t>
  </si>
  <si>
    <t>Energiebezug Wärme</t>
  </si>
  <si>
    <t>Umsatzerlöse Gasverkauf</t>
  </si>
  <si>
    <t>produktion</t>
  </si>
  <si>
    <t>WP</t>
  </si>
  <si>
    <t>Erlöse Gasverkauf ganzjährig 5 Cent/kWh</t>
  </si>
  <si>
    <t>Erlöse Gasverkauf ganzjährig 5,5 Cent/kWh</t>
  </si>
  <si>
    <t>plus 0,5 Cent</t>
  </si>
  <si>
    <t xml:space="preserve">Planansätze </t>
  </si>
  <si>
    <t>Vorausschau per 31.12.</t>
  </si>
  <si>
    <t>Gewinn- und Verlustrechnung zum Wirtschaftsplan</t>
  </si>
  <si>
    <t>Variantendarstellung</t>
  </si>
  <si>
    <t>Der angesetzte Gaspreis begründet sich auf Informationen vom</t>
  </si>
  <si>
    <t>Der tatsächliche Gaspreis soll im Rahmen der vorzunehmenden</t>
  </si>
  <si>
    <t>Ausschreibung ermittelt werden. Ergebnisse sollen noch in 2011</t>
  </si>
  <si>
    <t xml:space="preserve">vorliegen. </t>
  </si>
  <si>
    <t>Biogasfachverband, Energieversorgern und dem Planungsbüro.</t>
  </si>
  <si>
    <t>Im Rahmen eines Rohbiogasliefervertrages wird der langfristige Einkauf</t>
  </si>
  <si>
    <t xml:space="preserve">vereinbart. Die Jahresgesamtmenge ist abhängig von der Gasproduktion, </t>
  </si>
  <si>
    <t>auf eine voraussichtliche Laufzeit von 20 Jahren abgeschrieben.</t>
  </si>
  <si>
    <t xml:space="preserve">Es wird davon ausgegangen, dass die Kernanlage über diesen </t>
  </si>
  <si>
    <t>Wartungs- und Instandhaltungsaufwendungen</t>
  </si>
  <si>
    <t>erfolgen.</t>
  </si>
  <si>
    <t>Der Bezug von Fremdleistungen und Materialien soll direkt über die Gesellschaft</t>
  </si>
  <si>
    <t>Versicherungen, Verbrauchsmittel und sonstiges</t>
  </si>
  <si>
    <t>Strom- und Wärmebezug wurde in Abhängigkeit zur zu behandelnden Rohbio-</t>
  </si>
  <si>
    <t>gasmenge dargestellt.</t>
  </si>
  <si>
    <t>Es ist eine Darlehen des Kreises in Höhe von 2,8 Mio. Euro und einer Ver-</t>
  </si>
  <si>
    <t xml:space="preserve">zinsung von 3,5 % eingeplant. Die Tilgung soll über 20 Jahre mit der Nutzung </t>
  </si>
  <si>
    <t>von Sondertilgungsmöglichkeiten erfolgen.</t>
  </si>
  <si>
    <t>Wärmegewinnung mittels Deponiegas</t>
  </si>
  <si>
    <t>Gaserlös 5,0 Cent/kWh</t>
  </si>
  <si>
    <r>
      <rPr>
        <b/>
        <sz val="8"/>
        <rFont val="MS Serif"/>
        <family val="1"/>
      </rPr>
      <t>mittlere</t>
    </r>
    <r>
      <rPr>
        <sz val="8"/>
        <rFont val="MS Serif"/>
        <family val="1"/>
      </rPr>
      <t xml:space="preserve"> Gas-</t>
    </r>
  </si>
  <si>
    <r>
      <rPr>
        <b/>
        <sz val="8"/>
        <rFont val="MS Serif"/>
        <family val="1"/>
      </rPr>
      <t>minimale</t>
    </r>
    <r>
      <rPr>
        <sz val="8"/>
        <rFont val="MS Serif"/>
        <family val="1"/>
      </rPr>
      <t xml:space="preserve"> Gas-</t>
    </r>
  </si>
  <si>
    <r>
      <rPr>
        <b/>
        <sz val="8"/>
        <rFont val="MS Serif"/>
        <family val="1"/>
      </rPr>
      <t>hohe</t>
    </r>
    <r>
      <rPr>
        <sz val="8"/>
        <rFont val="MS Serif"/>
        <family val="1"/>
      </rPr>
      <t xml:space="preserve"> Gas-</t>
    </r>
  </si>
  <si>
    <t>Steuerberechnung</t>
  </si>
  <si>
    <t>Summe Gewerbeertragssteuer</t>
  </si>
  <si>
    <t>Für die Variante mittlere Gasmengenlieferung ist hier dargestellt</t>
  </si>
  <si>
    <t>wie sich ein um 0,5 Cent/kWh höherer Gasverkaufspreis auswirkt.</t>
  </si>
  <si>
    <t>Das Betriebsergebnis ist maßgeblich vom erzielbaren Gasverkaufs-</t>
  </si>
  <si>
    <t>preis abhängig.</t>
  </si>
  <si>
    <t>ausschreibung als Fremdleistung vergeben.</t>
  </si>
  <si>
    <t xml:space="preserve">wobei eine Mindestliefermenge (minimale Gasproduktion) garantiert wird. </t>
  </si>
  <si>
    <t>Die Rahmendaten der Rohbiogaslieferung wurden</t>
  </si>
  <si>
    <t>mit der Firma Remondis verhandelt. Ein Vertragsabschluss</t>
  </si>
  <si>
    <t>obliegt der neuen Gesellschaft.</t>
  </si>
  <si>
    <t>Fremdleistungen Betriebsführung</t>
  </si>
  <si>
    <t>vergeben (siehe Aufwand bezogene Leistungen).</t>
  </si>
  <si>
    <t>Der Personaleinsatz erfolgt über Personal der WBC bzw. des Kreises und</t>
  </si>
  <si>
    <t>wird nach Aufwand verrechnet.</t>
  </si>
  <si>
    <t>Für die Planung werden die Gesamtkosten von 2,8 Mio. €</t>
  </si>
  <si>
    <t xml:space="preserve">Zeitrahmen abzuschreiben sein wird. </t>
  </si>
  <si>
    <t>Die Abschreibungsdaten werden basierend auf den steuerrechtlichen</t>
  </si>
  <si>
    <t>Planansätze (mittlere Gasproduktion)</t>
  </si>
  <si>
    <t>Planansätze</t>
  </si>
  <si>
    <t>Darlehen Kreis für die Rohbiogasaufbereitungsanlage</t>
  </si>
  <si>
    <r>
      <t xml:space="preserve">WP </t>
    </r>
    <r>
      <rPr>
        <b/>
        <sz val="10"/>
        <rFont val="Times New Roman"/>
        <family val="1"/>
      </rPr>
      <t>mittlere</t>
    </r>
    <r>
      <rPr>
        <sz val="10"/>
        <rFont val="Times New Roman"/>
        <family val="1"/>
      </rPr>
      <t xml:space="preserve"> Gasproduktion in €</t>
    </r>
  </si>
  <si>
    <r>
      <t xml:space="preserve">WP </t>
    </r>
    <r>
      <rPr>
        <b/>
        <sz val="10"/>
        <rFont val="Times New Roman"/>
        <family val="1"/>
      </rPr>
      <t>minimale</t>
    </r>
    <r>
      <rPr>
        <sz val="10"/>
        <rFont val="Times New Roman"/>
        <family val="1"/>
      </rPr>
      <t xml:space="preserve"> Gasproduktion in €</t>
    </r>
  </si>
  <si>
    <r>
      <t xml:space="preserve">WP </t>
    </r>
    <r>
      <rPr>
        <b/>
        <sz val="10"/>
        <rFont val="Times New Roman"/>
        <family val="1"/>
      </rPr>
      <t>hohe</t>
    </r>
    <r>
      <rPr>
        <sz val="10"/>
        <rFont val="Times New Roman"/>
        <family val="1"/>
      </rPr>
      <t xml:space="preserve"> Gasproduktion in €</t>
    </r>
  </si>
  <si>
    <r>
      <t xml:space="preserve">WP </t>
    </r>
    <r>
      <rPr>
        <b/>
        <sz val="10"/>
        <rFont val="Times New Roman"/>
        <family val="1"/>
      </rPr>
      <t>mittlere</t>
    </r>
    <r>
      <rPr>
        <sz val="10"/>
        <rFont val="Times New Roman"/>
        <family val="1"/>
      </rPr>
      <t xml:space="preserve"> Gasproduktion in € </t>
    </r>
    <r>
      <rPr>
        <b/>
        <sz val="10"/>
        <rFont val="Times New Roman"/>
        <family val="1"/>
      </rPr>
      <t>plus 0,5 Cent/kWh</t>
    </r>
  </si>
  <si>
    <t>Vorgaben festzulegen und mit den handelsrechtlichen</t>
  </si>
  <si>
    <t>Bestimmungen abzustimmen sein.</t>
  </si>
  <si>
    <t>Der Betrieb der Rohbiogasaufbereitungsanlage wird nach Leistungs-</t>
  </si>
  <si>
    <t xml:space="preserve">Enthalten sind lediglich die Personalkosten der büroseitigen Abwicklung </t>
  </si>
  <si>
    <t xml:space="preserve">Der eigentliche Betrieb vor Ort wird nach Leistungsausschreibung </t>
  </si>
  <si>
    <t>zur Betriebsführung, Überwachung, Buchhaltung u. a..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</si>
</sst>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\1\9\9\5"/>
    <numFmt numFmtId="173" formatCode="yyyy"/>
    <numFmt numFmtId="174" formatCode="#,##0\ &quot;TDM&quot;"/>
    <numFmt numFmtId="175" formatCode="#,##0\ &quot;J&quot;"/>
    <numFmt numFmtId="176" formatCode="&quot;Anteil Eigennutzung&quot;\ #,##0\ &quot;%&quot;"/>
    <numFmt numFmtId="177" formatCode="&quot;Gewinnaufschlag&quot;\ #,##0.00\ &quot;%&quot;"/>
    <numFmt numFmtId="178" formatCode="#,##0.00\ &quot;%&quot;"/>
    <numFmt numFmtId="179" formatCode="&quot;Anteil Eigennutzung&quot;\ #,##0.00\ &quot;%&quot;"/>
    <numFmt numFmtId="180" formatCode="&quot;Anteil Fremdnutzung&quot;\ #,##0.00\ &quot;%&quot;"/>
    <numFmt numFmtId="181" formatCode="mmmm\ yy"/>
    <numFmt numFmtId="182" formatCode="d/m"/>
    <numFmt numFmtId="183" formatCode="#,##0.000"/>
    <numFmt numFmtId="184" formatCode="#,##0;[Red]\-#,##0"/>
    <numFmt numFmtId="185" formatCode="#,##0.00\ [$€-1];[Red]\-#,##0.00\ [$€-1]"/>
    <numFmt numFmtId="186" formatCode="&quot;Grundgebühr bei&quot;\ #,##0.00\ &quot;€/Gef.:&quot;"/>
    <numFmt numFmtId="187" formatCode="_-* #,##0.00\ [$€]_-;\-* #,##0.00\ [$€]_-;_-* &quot;-&quot;??\ [$€]_-;_-@_-"/>
    <numFmt numFmtId="188" formatCode="[$-407]dddd\,\ d\.\ mmmm\ yyyy"/>
    <numFmt numFmtId="189" formatCode="dd/mm/yy;@"/>
  </numFmts>
  <fonts count="6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u val="single"/>
      <sz val="10"/>
      <name val="Times New Roman"/>
      <family val="1"/>
    </font>
    <font>
      <sz val="8"/>
      <name val="MS Serif"/>
      <family val="1"/>
    </font>
    <font>
      <b/>
      <sz val="12"/>
      <name val="Times New Roman"/>
      <family val="1"/>
    </font>
    <font>
      <sz val="7"/>
      <name val="MS Serif"/>
      <family val="1"/>
    </font>
    <font>
      <b/>
      <sz val="7"/>
      <name val="MS Serif"/>
      <family val="1"/>
    </font>
    <font>
      <b/>
      <u val="single"/>
      <sz val="8"/>
      <name val="Times New Roman"/>
      <family val="1"/>
    </font>
    <font>
      <b/>
      <sz val="12"/>
      <name val="Arial"/>
      <family val="2"/>
    </font>
    <font>
      <sz val="8.5"/>
      <name val="MS Serif"/>
      <family val="1"/>
    </font>
    <font>
      <sz val="7"/>
      <name val="Times New Roman"/>
      <family val="1"/>
    </font>
    <font>
      <sz val="5"/>
      <name val="Times New Roman"/>
      <family val="1"/>
    </font>
    <font>
      <sz val="10"/>
      <color indexed="10"/>
      <name val="Times New Roman"/>
      <family val="1"/>
    </font>
    <font>
      <sz val="8"/>
      <color indexed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i/>
      <sz val="8"/>
      <color indexed="10"/>
      <name val="MS Serif"/>
      <family val="1"/>
    </font>
    <font>
      <b/>
      <u val="single"/>
      <sz val="10"/>
      <name val="Arial"/>
      <family val="2"/>
    </font>
    <font>
      <sz val="6"/>
      <name val="Times New Roman"/>
      <family val="1"/>
    </font>
    <font>
      <b/>
      <sz val="8"/>
      <name val="MS Serif"/>
      <family val="1"/>
    </font>
    <font>
      <b/>
      <sz val="10"/>
      <name val="MS Serif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55"/>
      <name val="Calibri"/>
      <family val="2"/>
    </font>
    <font>
      <sz val="11"/>
      <color indexed="58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57"/>
      <name val="Cambria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6" borderId="2" applyNumberFormat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27" borderId="2" applyNumberFormat="0" applyAlignment="0" applyProtection="0"/>
    <xf numFmtId="0" fontId="49" fillId="0" borderId="3" applyNumberFormat="0" applyFill="0" applyAlignment="0" applyProtection="0"/>
    <xf numFmtId="0" fontId="5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0" fontId="51" fillId="28" borderId="0" applyNumberFormat="0" applyBorder="0" applyAlignment="0" applyProtection="0"/>
    <xf numFmtId="0" fontId="20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32" borderId="9" applyNumberFormat="0" applyAlignment="0" applyProtection="0"/>
  </cellStyleXfs>
  <cellXfs count="37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3" fontId="4" fillId="0" borderId="0" xfId="0" applyNumberFormat="1" applyFont="1" applyAlignment="1">
      <alignment/>
    </xf>
    <xf numFmtId="3" fontId="4" fillId="0" borderId="0" xfId="0" applyNumberFormat="1" applyFont="1" applyAlignment="1">
      <alignment horizontal="right"/>
    </xf>
    <xf numFmtId="3" fontId="4" fillId="0" borderId="0" xfId="0" applyNumberFormat="1" applyFont="1" applyBorder="1" applyAlignment="1">
      <alignment horizontal="right"/>
    </xf>
    <xf numFmtId="1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3" fontId="4" fillId="0" borderId="0" xfId="0" applyNumberFormat="1" applyFont="1" applyBorder="1" applyAlignment="1">
      <alignment/>
    </xf>
    <xf numFmtId="0" fontId="4" fillId="0" borderId="0" xfId="0" applyFont="1" applyBorder="1" applyAlignment="1">
      <alignment vertical="center"/>
    </xf>
    <xf numFmtId="0" fontId="7" fillId="0" borderId="0" xfId="0" applyFont="1" applyAlignment="1">
      <alignment/>
    </xf>
    <xf numFmtId="0" fontId="7" fillId="0" borderId="10" xfId="0" applyFont="1" applyBorder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3" fontId="4" fillId="0" borderId="0" xfId="0" applyNumberFormat="1" applyFont="1" applyBorder="1" applyAlignment="1">
      <alignment horizontal="right" vertical="center"/>
    </xf>
    <xf numFmtId="3" fontId="4" fillId="0" borderId="0" xfId="0" applyNumberFormat="1" applyFont="1" applyBorder="1" applyAlignment="1">
      <alignment/>
    </xf>
    <xf numFmtId="3" fontId="4" fillId="0" borderId="0" xfId="0" applyNumberFormat="1" applyFont="1" applyFill="1" applyBorder="1" applyAlignment="1">
      <alignment/>
    </xf>
    <xf numFmtId="1" fontId="4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Alignment="1">
      <alignment/>
    </xf>
    <xf numFmtId="3" fontId="11" fillId="0" borderId="0" xfId="0" applyNumberFormat="1" applyFont="1" applyAlignment="1">
      <alignment/>
    </xf>
    <xf numFmtId="3" fontId="12" fillId="0" borderId="0" xfId="0" applyNumberFormat="1" applyFont="1" applyAlignment="1">
      <alignment/>
    </xf>
    <xf numFmtId="0" fontId="4" fillId="0" borderId="0" xfId="0" applyNumberFormat="1" applyFont="1" applyBorder="1" applyAlignment="1">
      <alignment horizontal="right"/>
    </xf>
    <xf numFmtId="1" fontId="4" fillId="0" borderId="0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righ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3" fontId="0" fillId="0" borderId="0" xfId="0" applyNumberFormat="1" applyAlignment="1">
      <alignment/>
    </xf>
    <xf numFmtId="0" fontId="15" fillId="0" borderId="0" xfId="0" applyFont="1" applyAlignment="1">
      <alignment/>
    </xf>
    <xf numFmtId="3" fontId="4" fillId="0" borderId="0" xfId="0" applyNumberFormat="1" applyFont="1" applyFill="1" applyAlignment="1">
      <alignment/>
    </xf>
    <xf numFmtId="3" fontId="7" fillId="0" borderId="0" xfId="0" applyNumberFormat="1" applyFont="1" applyBorder="1" applyAlignment="1">
      <alignment/>
    </xf>
    <xf numFmtId="0" fontId="4" fillId="0" borderId="0" xfId="0" applyFont="1" applyFill="1" applyAlignment="1">
      <alignment/>
    </xf>
    <xf numFmtId="3" fontId="1" fillId="0" borderId="0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3" fontId="4" fillId="0" borderId="0" xfId="0" applyNumberFormat="1" applyFont="1" applyFill="1" applyBorder="1" applyAlignment="1">
      <alignment/>
    </xf>
    <xf numFmtId="0" fontId="19" fillId="0" borderId="0" xfId="0" applyFont="1" applyBorder="1" applyAlignment="1">
      <alignment vertical="center"/>
    </xf>
    <xf numFmtId="0" fontId="7" fillId="0" borderId="11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3" fontId="0" fillId="0" borderId="0" xfId="0" applyNumberFormat="1" applyBorder="1" applyAlignment="1">
      <alignment/>
    </xf>
    <xf numFmtId="1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left"/>
    </xf>
    <xf numFmtId="3" fontId="9" fillId="0" borderId="0" xfId="0" applyNumberFormat="1" applyFont="1" applyFill="1" applyBorder="1" applyAlignment="1">
      <alignment/>
    </xf>
    <xf numFmtId="3" fontId="23" fillId="0" borderId="0" xfId="0" applyNumberFormat="1" applyFont="1" applyFill="1" applyBorder="1" applyAlignment="1">
      <alignment/>
    </xf>
    <xf numFmtId="3" fontId="9" fillId="0" borderId="0" xfId="0" applyNumberFormat="1" applyFont="1" applyBorder="1" applyAlignment="1">
      <alignment horizontal="left"/>
    </xf>
    <xf numFmtId="0" fontId="24" fillId="0" borderId="0" xfId="0" applyFont="1" applyAlignment="1">
      <alignment/>
    </xf>
    <xf numFmtId="0" fontId="7" fillId="0" borderId="0" xfId="0" applyFont="1" applyBorder="1" applyAlignment="1">
      <alignment vertical="top"/>
    </xf>
    <xf numFmtId="3" fontId="0" fillId="0" borderId="0" xfId="0" applyNumberFormat="1" applyFill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NumberFormat="1" applyFont="1" applyBorder="1" applyAlignment="1">
      <alignment/>
    </xf>
    <xf numFmtId="0" fontId="9" fillId="0" borderId="0" xfId="0" applyFont="1" applyFill="1" applyBorder="1" applyAlignment="1">
      <alignment/>
    </xf>
    <xf numFmtId="0" fontId="15" fillId="0" borderId="0" xfId="0" applyFont="1" applyBorder="1" applyAlignment="1">
      <alignment/>
    </xf>
    <xf numFmtId="0" fontId="9" fillId="0" borderId="0" xfId="0" applyFont="1" applyBorder="1" applyAlignment="1">
      <alignment horizontal="left"/>
    </xf>
    <xf numFmtId="0" fontId="9" fillId="0" borderId="0" xfId="0" applyNumberFormat="1" applyFont="1" applyBorder="1" applyAlignment="1">
      <alignment horizontal="left"/>
    </xf>
    <xf numFmtId="0" fontId="15" fillId="0" borderId="0" xfId="0" applyFont="1" applyBorder="1" applyAlignment="1">
      <alignment horizontal="left"/>
    </xf>
    <xf numFmtId="0" fontId="15" fillId="0" borderId="0" xfId="0" applyFont="1" applyFill="1" applyBorder="1" applyAlignment="1">
      <alignment/>
    </xf>
    <xf numFmtId="0" fontId="14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8" fillId="0" borderId="0" xfId="0" applyFont="1" applyFill="1" applyBorder="1" applyAlignment="1">
      <alignment vertical="top"/>
    </xf>
    <xf numFmtId="1" fontId="4" fillId="0" borderId="0" xfId="0" applyNumberFormat="1" applyFont="1" applyFill="1" applyBorder="1" applyAlignment="1">
      <alignment/>
    </xf>
    <xf numFmtId="0" fontId="19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175" fontId="4" fillId="0" borderId="0" xfId="0" applyNumberFormat="1" applyFont="1" applyFill="1" applyBorder="1" applyAlignment="1">
      <alignment/>
    </xf>
    <xf numFmtId="4" fontId="0" fillId="0" borderId="0" xfId="0" applyNumberFormat="1" applyBorder="1" applyAlignment="1">
      <alignment/>
    </xf>
    <xf numFmtId="3" fontId="1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0" fontId="0" fillId="0" borderId="0" xfId="0" applyAlignment="1">
      <alignment horizontal="right"/>
    </xf>
    <xf numFmtId="0" fontId="0" fillId="0" borderId="0" xfId="0" applyFill="1" applyAlignment="1">
      <alignment horizontal="right"/>
    </xf>
    <xf numFmtId="0" fontId="7" fillId="0" borderId="0" xfId="0" applyFont="1" applyBorder="1" applyAlignment="1">
      <alignment horizontal="left"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9" fontId="4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 horizontal="right"/>
    </xf>
    <xf numFmtId="0" fontId="9" fillId="0" borderId="0" xfId="0" applyNumberFormat="1" applyFont="1" applyFill="1" applyBorder="1" applyAlignment="1">
      <alignment horizontal="right"/>
    </xf>
    <xf numFmtId="49" fontId="9" fillId="0" borderId="0" xfId="0" applyNumberFormat="1" applyFont="1" applyFill="1" applyBorder="1" applyAlignment="1">
      <alignment horizontal="right"/>
    </xf>
    <xf numFmtId="0" fontId="9" fillId="33" borderId="0" xfId="0" applyNumberFormat="1" applyFont="1" applyFill="1" applyBorder="1" applyAlignment="1">
      <alignment horizontal="right"/>
    </xf>
    <xf numFmtId="0" fontId="9" fillId="33" borderId="0" xfId="0" applyFont="1" applyFill="1" applyBorder="1" applyAlignment="1">
      <alignment horizontal="right"/>
    </xf>
    <xf numFmtId="49" fontId="9" fillId="33" borderId="0" xfId="0" applyNumberFormat="1" applyFont="1" applyFill="1" applyBorder="1" applyAlignment="1">
      <alignment horizontal="right"/>
    </xf>
    <xf numFmtId="3" fontId="9" fillId="33" borderId="0" xfId="0" applyNumberFormat="1" applyFont="1" applyFill="1" applyBorder="1" applyAlignment="1">
      <alignment/>
    </xf>
    <xf numFmtId="3" fontId="9" fillId="33" borderId="12" xfId="0" applyNumberFormat="1" applyFont="1" applyFill="1" applyBorder="1" applyAlignment="1">
      <alignment/>
    </xf>
    <xf numFmtId="3" fontId="9" fillId="33" borderId="10" xfId="0" applyNumberFormat="1" applyFont="1" applyFill="1" applyBorder="1" applyAlignment="1">
      <alignment/>
    </xf>
    <xf numFmtId="3" fontId="9" fillId="33" borderId="13" xfId="0" applyNumberFormat="1" applyFont="1" applyFill="1" applyBorder="1" applyAlignment="1">
      <alignment/>
    </xf>
    <xf numFmtId="0" fontId="9" fillId="34" borderId="0" xfId="0" applyNumberFormat="1" applyFont="1" applyFill="1" applyBorder="1" applyAlignment="1">
      <alignment horizontal="right"/>
    </xf>
    <xf numFmtId="0" fontId="9" fillId="34" borderId="0" xfId="0" applyFont="1" applyFill="1" applyBorder="1" applyAlignment="1">
      <alignment horizontal="right"/>
    </xf>
    <xf numFmtId="49" fontId="9" fillId="34" borderId="0" xfId="0" applyNumberFormat="1" applyFont="1" applyFill="1" applyBorder="1" applyAlignment="1">
      <alignment horizontal="right"/>
    </xf>
    <xf numFmtId="3" fontId="9" fillId="34" borderId="0" xfId="0" applyNumberFormat="1" applyFont="1" applyFill="1" applyBorder="1" applyAlignment="1">
      <alignment/>
    </xf>
    <xf numFmtId="3" fontId="9" fillId="34" borderId="10" xfId="0" applyNumberFormat="1" applyFont="1" applyFill="1" applyBorder="1" applyAlignment="1">
      <alignment/>
    </xf>
    <xf numFmtId="3" fontId="9" fillId="34" borderId="12" xfId="0" applyNumberFormat="1" applyFont="1" applyFill="1" applyBorder="1" applyAlignment="1">
      <alignment/>
    </xf>
    <xf numFmtId="3" fontId="9" fillId="34" borderId="13" xfId="0" applyNumberFormat="1" applyFont="1" applyFill="1" applyBorder="1" applyAlignment="1">
      <alignment/>
    </xf>
    <xf numFmtId="0" fontId="9" fillId="35" borderId="0" xfId="0" applyNumberFormat="1" applyFont="1" applyFill="1" applyBorder="1" applyAlignment="1">
      <alignment horizontal="right"/>
    </xf>
    <xf numFmtId="0" fontId="9" fillId="35" borderId="0" xfId="0" applyFont="1" applyFill="1" applyBorder="1" applyAlignment="1">
      <alignment horizontal="right"/>
    </xf>
    <xf numFmtId="49" fontId="9" fillId="35" borderId="0" xfId="0" applyNumberFormat="1" applyFont="1" applyFill="1" applyBorder="1" applyAlignment="1">
      <alignment horizontal="right"/>
    </xf>
    <xf numFmtId="3" fontId="9" fillId="35" borderId="0" xfId="0" applyNumberFormat="1" applyFont="1" applyFill="1" applyBorder="1" applyAlignment="1">
      <alignment/>
    </xf>
    <xf numFmtId="3" fontId="9" fillId="35" borderId="10" xfId="0" applyNumberFormat="1" applyFont="1" applyFill="1" applyBorder="1" applyAlignment="1">
      <alignment/>
    </xf>
    <xf numFmtId="3" fontId="9" fillId="35" borderId="12" xfId="0" applyNumberFormat="1" applyFont="1" applyFill="1" applyBorder="1" applyAlignment="1">
      <alignment/>
    </xf>
    <xf numFmtId="3" fontId="9" fillId="35" borderId="13" xfId="0" applyNumberFormat="1" applyFont="1" applyFill="1" applyBorder="1" applyAlignment="1">
      <alignment/>
    </xf>
    <xf numFmtId="0" fontId="9" fillId="36" borderId="0" xfId="0" applyNumberFormat="1" applyFont="1" applyFill="1" applyBorder="1" applyAlignment="1">
      <alignment horizontal="right"/>
    </xf>
    <xf numFmtId="0" fontId="9" fillId="36" borderId="0" xfId="0" applyFont="1" applyFill="1" applyBorder="1" applyAlignment="1">
      <alignment horizontal="right"/>
    </xf>
    <xf numFmtId="49" fontId="9" fillId="36" borderId="0" xfId="0" applyNumberFormat="1" applyFont="1" applyFill="1" applyBorder="1" applyAlignment="1">
      <alignment horizontal="right"/>
    </xf>
    <xf numFmtId="3" fontId="9" fillId="36" borderId="0" xfId="0" applyNumberFormat="1" applyFont="1" applyFill="1" applyBorder="1" applyAlignment="1">
      <alignment/>
    </xf>
    <xf numFmtId="3" fontId="9" fillId="36" borderId="10" xfId="0" applyNumberFormat="1" applyFont="1" applyFill="1" applyBorder="1" applyAlignment="1">
      <alignment/>
    </xf>
    <xf numFmtId="3" fontId="9" fillId="36" borderId="12" xfId="0" applyNumberFormat="1" applyFont="1" applyFill="1" applyBorder="1" applyAlignment="1">
      <alignment/>
    </xf>
    <xf numFmtId="3" fontId="9" fillId="36" borderId="13" xfId="0" applyNumberFormat="1" applyFont="1" applyFill="1" applyBorder="1" applyAlignment="1">
      <alignment/>
    </xf>
    <xf numFmtId="0" fontId="6" fillId="35" borderId="0" xfId="0" applyFont="1" applyFill="1" applyBorder="1" applyAlignment="1">
      <alignment horizontal="right"/>
    </xf>
    <xf numFmtId="0" fontId="6" fillId="35" borderId="10" xfId="0" applyFont="1" applyFill="1" applyBorder="1" applyAlignment="1">
      <alignment horizontal="right"/>
    </xf>
    <xf numFmtId="0" fontId="7" fillId="35" borderId="0" xfId="0" applyFont="1" applyFill="1" applyBorder="1" applyAlignment="1">
      <alignment horizontal="right"/>
    </xf>
    <xf numFmtId="0" fontId="7" fillId="35" borderId="10" xfId="0" applyFont="1" applyFill="1" applyBorder="1" applyAlignment="1">
      <alignment horizontal="right"/>
    </xf>
    <xf numFmtId="3" fontId="7" fillId="35" borderId="13" xfId="0" applyNumberFormat="1" applyFont="1" applyFill="1" applyBorder="1" applyAlignment="1">
      <alignment/>
    </xf>
    <xf numFmtId="0" fontId="6" fillId="33" borderId="0" xfId="0" applyFont="1" applyFill="1" applyBorder="1" applyAlignment="1">
      <alignment horizontal="right"/>
    </xf>
    <xf numFmtId="0" fontId="6" fillId="33" borderId="10" xfId="0" applyFont="1" applyFill="1" applyBorder="1" applyAlignment="1">
      <alignment horizontal="right"/>
    </xf>
    <xf numFmtId="3" fontId="7" fillId="33" borderId="0" xfId="0" applyNumberFormat="1" applyFont="1" applyFill="1" applyBorder="1" applyAlignment="1">
      <alignment horizontal="right"/>
    </xf>
    <xf numFmtId="3" fontId="7" fillId="33" borderId="10" xfId="0" applyNumberFormat="1" applyFont="1" applyFill="1" applyBorder="1" applyAlignment="1">
      <alignment horizontal="right"/>
    </xf>
    <xf numFmtId="3" fontId="7" fillId="33" borderId="13" xfId="0" applyNumberFormat="1" applyFont="1" applyFill="1" applyBorder="1" applyAlignment="1">
      <alignment/>
    </xf>
    <xf numFmtId="3" fontId="7" fillId="33" borderId="0" xfId="0" applyNumberFormat="1" applyFont="1" applyFill="1" applyBorder="1" applyAlignment="1">
      <alignment/>
    </xf>
    <xf numFmtId="0" fontId="7" fillId="33" borderId="0" xfId="0" applyFont="1" applyFill="1" applyBorder="1" applyAlignment="1">
      <alignment/>
    </xf>
    <xf numFmtId="3" fontId="7" fillId="33" borderId="10" xfId="0" applyNumberFormat="1" applyFont="1" applyFill="1" applyBorder="1" applyAlignment="1">
      <alignment/>
    </xf>
    <xf numFmtId="0" fontId="6" fillId="34" borderId="0" xfId="0" applyFont="1" applyFill="1" applyBorder="1" applyAlignment="1">
      <alignment horizontal="right"/>
    </xf>
    <xf numFmtId="0" fontId="6" fillId="34" borderId="10" xfId="0" applyFont="1" applyFill="1" applyBorder="1" applyAlignment="1">
      <alignment horizontal="right"/>
    </xf>
    <xf numFmtId="3" fontId="7" fillId="34" borderId="0" xfId="0" applyNumberFormat="1" applyFont="1" applyFill="1" applyBorder="1" applyAlignment="1">
      <alignment horizontal="right"/>
    </xf>
    <xf numFmtId="3" fontId="7" fillId="34" borderId="10" xfId="0" applyNumberFormat="1" applyFont="1" applyFill="1" applyBorder="1" applyAlignment="1">
      <alignment horizontal="right"/>
    </xf>
    <xf numFmtId="3" fontId="7" fillId="34" borderId="13" xfId="0" applyNumberFormat="1" applyFont="1" applyFill="1" applyBorder="1" applyAlignment="1">
      <alignment/>
    </xf>
    <xf numFmtId="3" fontId="7" fillId="34" borderId="0" xfId="0" applyNumberFormat="1" applyFont="1" applyFill="1" applyBorder="1" applyAlignment="1">
      <alignment/>
    </xf>
    <xf numFmtId="3" fontId="0" fillId="33" borderId="14" xfId="0" applyNumberFormat="1" applyFont="1" applyFill="1" applyBorder="1" applyAlignment="1">
      <alignment/>
    </xf>
    <xf numFmtId="3" fontId="0" fillId="33" borderId="12" xfId="0" applyNumberFormat="1" applyFont="1" applyFill="1" applyBorder="1" applyAlignment="1">
      <alignment/>
    </xf>
    <xf numFmtId="3" fontId="0" fillId="33" borderId="11" xfId="0" applyNumberFormat="1" applyFont="1" applyFill="1" applyBorder="1" applyAlignment="1">
      <alignment/>
    </xf>
    <xf numFmtId="3" fontId="0" fillId="33" borderId="0" xfId="0" applyNumberFormat="1" applyFont="1" applyFill="1" applyBorder="1" applyAlignment="1">
      <alignment/>
    </xf>
    <xf numFmtId="3" fontId="0" fillId="33" borderId="15" xfId="0" applyNumberFormat="1" applyFont="1" applyFill="1" applyBorder="1" applyAlignment="1">
      <alignment/>
    </xf>
    <xf numFmtId="3" fontId="1" fillId="33" borderId="0" xfId="0" applyNumberFormat="1" applyFont="1" applyFill="1" applyBorder="1" applyAlignment="1">
      <alignment/>
    </xf>
    <xf numFmtId="3" fontId="0" fillId="33" borderId="10" xfId="0" applyNumberFormat="1" applyFont="1" applyFill="1" applyBorder="1" applyAlignment="1">
      <alignment/>
    </xf>
    <xf numFmtId="3" fontId="0" fillId="33" borderId="11" xfId="0" applyNumberFormat="1" applyFont="1" applyFill="1" applyBorder="1" applyAlignment="1">
      <alignment/>
    </xf>
    <xf numFmtId="3" fontId="1" fillId="33" borderId="16" xfId="0" applyNumberFormat="1" applyFont="1" applyFill="1" applyBorder="1" applyAlignment="1">
      <alignment/>
    </xf>
    <xf numFmtId="3" fontId="0" fillId="33" borderId="17" xfId="0" applyNumberFormat="1" applyFont="1" applyFill="1" applyBorder="1" applyAlignment="1">
      <alignment/>
    </xf>
    <xf numFmtId="3" fontId="1" fillId="33" borderId="10" xfId="0" applyNumberFormat="1" applyFont="1" applyFill="1" applyBorder="1" applyAlignment="1">
      <alignment/>
    </xf>
    <xf numFmtId="3" fontId="0" fillId="33" borderId="18" xfId="0" applyNumberFormat="1" applyFont="1" applyFill="1" applyBorder="1" applyAlignment="1">
      <alignment/>
    </xf>
    <xf numFmtId="3" fontId="0" fillId="34" borderId="14" xfId="0" applyNumberFormat="1" applyFont="1" applyFill="1" applyBorder="1" applyAlignment="1">
      <alignment/>
    </xf>
    <xf numFmtId="3" fontId="0" fillId="34" borderId="12" xfId="0" applyNumberFormat="1" applyFont="1" applyFill="1" applyBorder="1" applyAlignment="1">
      <alignment/>
    </xf>
    <xf numFmtId="3" fontId="0" fillId="34" borderId="11" xfId="0" applyNumberFormat="1" applyFont="1" applyFill="1" applyBorder="1" applyAlignment="1">
      <alignment/>
    </xf>
    <xf numFmtId="3" fontId="0" fillId="34" borderId="0" xfId="0" applyNumberFormat="1" applyFont="1" applyFill="1" applyBorder="1" applyAlignment="1">
      <alignment/>
    </xf>
    <xf numFmtId="3" fontId="0" fillId="34" borderId="15" xfId="0" applyNumberFormat="1" applyFont="1" applyFill="1" applyBorder="1" applyAlignment="1">
      <alignment/>
    </xf>
    <xf numFmtId="3" fontId="0" fillId="34" borderId="17" xfId="0" applyNumberFormat="1" applyFont="1" applyFill="1" applyBorder="1" applyAlignment="1">
      <alignment/>
    </xf>
    <xf numFmtId="3" fontId="1" fillId="34" borderId="11" xfId="0" applyNumberFormat="1" applyFont="1" applyFill="1" applyBorder="1" applyAlignment="1">
      <alignment/>
    </xf>
    <xf numFmtId="3" fontId="1" fillId="34" borderId="0" xfId="0" applyNumberFormat="1" applyFont="1" applyFill="1" applyBorder="1" applyAlignment="1">
      <alignment/>
    </xf>
    <xf numFmtId="3" fontId="0" fillId="34" borderId="11" xfId="0" applyNumberFormat="1" applyFont="1" applyFill="1" applyBorder="1" applyAlignment="1">
      <alignment/>
    </xf>
    <xf numFmtId="3" fontId="0" fillId="34" borderId="17" xfId="0" applyNumberFormat="1" applyFont="1" applyFill="1" applyBorder="1" applyAlignment="1">
      <alignment/>
    </xf>
    <xf numFmtId="3" fontId="0" fillId="34" borderId="10" xfId="0" applyNumberFormat="1" applyFont="1" applyFill="1" applyBorder="1" applyAlignment="1">
      <alignment/>
    </xf>
    <xf numFmtId="3" fontId="1" fillId="34" borderId="16" xfId="0" applyNumberFormat="1" applyFont="1" applyFill="1" applyBorder="1" applyAlignment="1">
      <alignment/>
    </xf>
    <xf numFmtId="3" fontId="0" fillId="34" borderId="18" xfId="0" applyNumberFormat="1" applyFont="1" applyFill="1" applyBorder="1" applyAlignment="1">
      <alignment/>
    </xf>
    <xf numFmtId="3" fontId="0" fillId="35" borderId="14" xfId="0" applyNumberFormat="1" applyFont="1" applyFill="1" applyBorder="1" applyAlignment="1">
      <alignment/>
    </xf>
    <xf numFmtId="3" fontId="0" fillId="35" borderId="12" xfId="0" applyNumberFormat="1" applyFont="1" applyFill="1" applyBorder="1" applyAlignment="1">
      <alignment/>
    </xf>
    <xf numFmtId="3" fontId="0" fillId="35" borderId="11" xfId="0" applyNumberFormat="1" applyFont="1" applyFill="1" applyBorder="1" applyAlignment="1">
      <alignment/>
    </xf>
    <xf numFmtId="3" fontId="0" fillId="35" borderId="0" xfId="0" applyNumberFormat="1" applyFont="1" applyFill="1" applyBorder="1" applyAlignment="1">
      <alignment/>
    </xf>
    <xf numFmtId="3" fontId="0" fillId="35" borderId="15" xfId="0" applyNumberFormat="1" applyFont="1" applyFill="1" applyBorder="1" applyAlignment="1">
      <alignment/>
    </xf>
    <xf numFmtId="3" fontId="0" fillId="35" borderId="17" xfId="0" applyNumberFormat="1" applyFont="1" applyFill="1" applyBorder="1" applyAlignment="1">
      <alignment/>
    </xf>
    <xf numFmtId="3" fontId="1" fillId="35" borderId="11" xfId="0" applyNumberFormat="1" applyFont="1" applyFill="1" applyBorder="1" applyAlignment="1">
      <alignment/>
    </xf>
    <xf numFmtId="3" fontId="1" fillId="35" borderId="0" xfId="0" applyNumberFormat="1" applyFont="1" applyFill="1" applyBorder="1" applyAlignment="1">
      <alignment/>
    </xf>
    <xf numFmtId="3" fontId="0" fillId="35" borderId="11" xfId="0" applyNumberFormat="1" applyFont="1" applyFill="1" applyBorder="1" applyAlignment="1">
      <alignment/>
    </xf>
    <xf numFmtId="3" fontId="0" fillId="35" borderId="17" xfId="0" applyNumberFormat="1" applyFont="1" applyFill="1" applyBorder="1" applyAlignment="1">
      <alignment/>
    </xf>
    <xf numFmtId="3" fontId="0" fillId="35" borderId="10" xfId="0" applyNumberFormat="1" applyFont="1" applyFill="1" applyBorder="1" applyAlignment="1">
      <alignment/>
    </xf>
    <xf numFmtId="3" fontId="1" fillId="35" borderId="16" xfId="0" applyNumberFormat="1" applyFont="1" applyFill="1" applyBorder="1" applyAlignment="1">
      <alignment/>
    </xf>
    <xf numFmtId="0" fontId="0" fillId="35" borderId="17" xfId="0" applyFill="1" applyBorder="1" applyAlignment="1">
      <alignment/>
    </xf>
    <xf numFmtId="0" fontId="0" fillId="35" borderId="10" xfId="0" applyFill="1" applyBorder="1" applyAlignment="1">
      <alignment/>
    </xf>
    <xf numFmtId="3" fontId="0" fillId="35" borderId="10" xfId="0" applyNumberFormat="1" applyFill="1" applyBorder="1" applyAlignment="1">
      <alignment/>
    </xf>
    <xf numFmtId="3" fontId="0" fillId="35" borderId="18" xfId="0" applyNumberFormat="1" applyFill="1" applyBorder="1" applyAlignment="1">
      <alignment/>
    </xf>
    <xf numFmtId="3" fontId="0" fillId="36" borderId="14" xfId="0" applyNumberFormat="1" applyFont="1" applyFill="1" applyBorder="1" applyAlignment="1">
      <alignment/>
    </xf>
    <xf numFmtId="3" fontId="0" fillId="36" borderId="12" xfId="0" applyNumberFormat="1" applyFont="1" applyFill="1" applyBorder="1" applyAlignment="1">
      <alignment/>
    </xf>
    <xf numFmtId="3" fontId="0" fillId="36" borderId="11" xfId="0" applyNumberFormat="1" applyFont="1" applyFill="1" applyBorder="1" applyAlignment="1">
      <alignment/>
    </xf>
    <xf numFmtId="3" fontId="0" fillId="36" borderId="0" xfId="0" applyNumberFormat="1" applyFont="1" applyFill="1" applyBorder="1" applyAlignment="1">
      <alignment/>
    </xf>
    <xf numFmtId="3" fontId="0" fillId="36" borderId="15" xfId="0" applyNumberFormat="1" applyFont="1" applyFill="1" applyBorder="1" applyAlignment="1">
      <alignment/>
    </xf>
    <xf numFmtId="3" fontId="0" fillId="36" borderId="17" xfId="0" applyNumberFormat="1" applyFont="1" applyFill="1" applyBorder="1" applyAlignment="1">
      <alignment/>
    </xf>
    <xf numFmtId="3" fontId="1" fillId="36" borderId="11" xfId="0" applyNumberFormat="1" applyFont="1" applyFill="1" applyBorder="1" applyAlignment="1">
      <alignment/>
    </xf>
    <xf numFmtId="3" fontId="1" fillId="36" borderId="0" xfId="0" applyNumberFormat="1" applyFont="1" applyFill="1" applyBorder="1" applyAlignment="1">
      <alignment/>
    </xf>
    <xf numFmtId="3" fontId="0" fillId="36" borderId="11" xfId="0" applyNumberFormat="1" applyFont="1" applyFill="1" applyBorder="1" applyAlignment="1">
      <alignment/>
    </xf>
    <xf numFmtId="3" fontId="0" fillId="36" borderId="17" xfId="0" applyNumberFormat="1" applyFont="1" applyFill="1" applyBorder="1" applyAlignment="1">
      <alignment/>
    </xf>
    <xf numFmtId="3" fontId="0" fillId="36" borderId="10" xfId="0" applyNumberFormat="1" applyFont="1" applyFill="1" applyBorder="1" applyAlignment="1">
      <alignment/>
    </xf>
    <xf numFmtId="3" fontId="1" fillId="36" borderId="16" xfId="0" applyNumberFormat="1" applyFont="1" applyFill="1" applyBorder="1" applyAlignment="1">
      <alignment/>
    </xf>
    <xf numFmtId="3" fontId="0" fillId="36" borderId="18" xfId="0" applyNumberFormat="1" applyFont="1" applyFill="1" applyBorder="1" applyAlignment="1">
      <alignment/>
    </xf>
    <xf numFmtId="0" fontId="26" fillId="0" borderId="0" xfId="0" applyFont="1" applyBorder="1" applyAlignment="1">
      <alignment/>
    </xf>
    <xf numFmtId="3" fontId="7" fillId="35" borderId="0" xfId="0" applyNumberFormat="1" applyFont="1" applyFill="1" applyBorder="1" applyAlignment="1">
      <alignment horizontal="right"/>
    </xf>
    <xf numFmtId="3" fontId="7" fillId="0" borderId="0" xfId="0" applyNumberFormat="1" applyFont="1" applyBorder="1" applyAlignment="1">
      <alignment horizontal="right" vertical="center"/>
    </xf>
    <xf numFmtId="3" fontId="18" fillId="0" borderId="0" xfId="0" applyNumberFormat="1" applyFont="1" applyBorder="1" applyAlignment="1">
      <alignment horizontal="right" vertical="center"/>
    </xf>
    <xf numFmtId="175" fontId="7" fillId="0" borderId="0" xfId="0" applyNumberFormat="1" applyFont="1" applyFill="1" applyBorder="1" applyAlignment="1">
      <alignment/>
    </xf>
    <xf numFmtId="175" fontId="7" fillId="0" borderId="0" xfId="0" applyNumberFormat="1" applyFont="1" applyBorder="1" applyAlignment="1">
      <alignment/>
    </xf>
    <xf numFmtId="0" fontId="27" fillId="0" borderId="0" xfId="0" applyFont="1" applyBorder="1" applyAlignment="1">
      <alignment/>
    </xf>
    <xf numFmtId="49" fontId="26" fillId="36" borderId="0" xfId="0" applyNumberFormat="1" applyFont="1" applyFill="1" applyBorder="1" applyAlignment="1">
      <alignment horizontal="right"/>
    </xf>
    <xf numFmtId="3" fontId="0" fillId="33" borderId="17" xfId="0" applyNumberFormat="1" applyFont="1" applyFill="1" applyBorder="1" applyAlignment="1">
      <alignment/>
    </xf>
    <xf numFmtId="3" fontId="1" fillId="33" borderId="11" xfId="0" applyNumberFormat="1" applyFont="1" applyFill="1" applyBorder="1" applyAlignment="1">
      <alignment/>
    </xf>
    <xf numFmtId="0" fontId="9" fillId="33" borderId="19" xfId="0" applyNumberFormat="1" applyFont="1" applyFill="1" applyBorder="1" applyAlignment="1">
      <alignment horizontal="right"/>
    </xf>
    <xf numFmtId="0" fontId="9" fillId="33" borderId="20" xfId="0" applyFont="1" applyFill="1" applyBorder="1" applyAlignment="1">
      <alignment horizontal="right"/>
    </xf>
    <xf numFmtId="0" fontId="9" fillId="34" borderId="19" xfId="0" applyNumberFormat="1" applyFont="1" applyFill="1" applyBorder="1" applyAlignment="1">
      <alignment horizontal="right"/>
    </xf>
    <xf numFmtId="0" fontId="9" fillId="34" borderId="20" xfId="0" applyFont="1" applyFill="1" applyBorder="1" applyAlignment="1">
      <alignment horizontal="right"/>
    </xf>
    <xf numFmtId="0" fontId="9" fillId="35" borderId="19" xfId="0" applyNumberFormat="1" applyFont="1" applyFill="1" applyBorder="1" applyAlignment="1">
      <alignment horizontal="right"/>
    </xf>
    <xf numFmtId="0" fontId="9" fillId="35" borderId="20" xfId="0" applyFont="1" applyFill="1" applyBorder="1" applyAlignment="1">
      <alignment horizontal="right"/>
    </xf>
    <xf numFmtId="0" fontId="9" fillId="36" borderId="19" xfId="0" applyNumberFormat="1" applyFont="1" applyFill="1" applyBorder="1" applyAlignment="1">
      <alignment horizontal="right"/>
    </xf>
    <xf numFmtId="0" fontId="9" fillId="36" borderId="21" xfId="0" applyFont="1" applyFill="1" applyBorder="1" applyAlignment="1">
      <alignment horizontal="right"/>
    </xf>
    <xf numFmtId="49" fontId="26" fillId="36" borderId="2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0" xfId="0" applyFont="1" applyFill="1" applyAlignment="1">
      <alignment horizontal="right"/>
    </xf>
    <xf numFmtId="0" fontId="7" fillId="0" borderId="14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2" xfId="0" applyFont="1" applyFill="1" applyBorder="1" applyAlignment="1">
      <alignment/>
    </xf>
    <xf numFmtId="0" fontId="6" fillId="0" borderId="12" xfId="0" applyFont="1" applyFill="1" applyBorder="1" applyAlignment="1">
      <alignment horizontal="right"/>
    </xf>
    <xf numFmtId="0" fontId="7" fillId="0" borderId="12" xfId="0" applyFont="1" applyBorder="1" applyAlignment="1">
      <alignment horizontal="right"/>
    </xf>
    <xf numFmtId="0" fontId="7" fillId="0" borderId="22" xfId="0" applyFont="1" applyBorder="1" applyAlignment="1">
      <alignment horizontal="right"/>
    </xf>
    <xf numFmtId="0" fontId="7" fillId="0" borderId="11" xfId="0" applyFont="1" applyBorder="1" applyAlignment="1">
      <alignment/>
    </xf>
    <xf numFmtId="0" fontId="7" fillId="0" borderId="15" xfId="0" applyFont="1" applyBorder="1" applyAlignment="1">
      <alignment horizontal="right"/>
    </xf>
    <xf numFmtId="0" fontId="6" fillId="36" borderId="18" xfId="0" applyFont="1" applyFill="1" applyBorder="1" applyAlignment="1">
      <alignment horizontal="right"/>
    </xf>
    <xf numFmtId="0" fontId="10" fillId="0" borderId="11" xfId="0" applyFont="1" applyBorder="1" applyAlignment="1">
      <alignment/>
    </xf>
    <xf numFmtId="0" fontId="7" fillId="36" borderId="15" xfId="0" applyFont="1" applyFill="1" applyBorder="1" applyAlignment="1">
      <alignment horizontal="right"/>
    </xf>
    <xf numFmtId="0" fontId="6" fillId="0" borderId="11" xfId="0" applyFont="1" applyBorder="1" applyAlignment="1">
      <alignment/>
    </xf>
    <xf numFmtId="0" fontId="16" fillId="0" borderId="11" xfId="0" applyFont="1" applyBorder="1" applyAlignment="1">
      <alignment/>
    </xf>
    <xf numFmtId="0" fontId="25" fillId="0" borderId="11" xfId="0" applyFont="1" applyBorder="1" applyAlignment="1">
      <alignment horizontal="right" wrapText="1"/>
    </xf>
    <xf numFmtId="3" fontId="7" fillId="36" borderId="15" xfId="0" applyNumberFormat="1" applyFont="1" applyFill="1" applyBorder="1" applyAlignment="1">
      <alignment horizontal="right"/>
    </xf>
    <xf numFmtId="0" fontId="17" fillId="0" borderId="11" xfId="0" applyFont="1" applyBorder="1" applyAlignment="1">
      <alignment wrapText="1"/>
    </xf>
    <xf numFmtId="0" fontId="7" fillId="36" borderId="18" xfId="0" applyFont="1" applyFill="1" applyBorder="1" applyAlignment="1">
      <alignment horizontal="right"/>
    </xf>
    <xf numFmtId="3" fontId="7" fillId="36" borderId="23" xfId="0" applyNumberFormat="1" applyFont="1" applyFill="1" applyBorder="1" applyAlignment="1">
      <alignment/>
    </xf>
    <xf numFmtId="0" fontId="0" fillId="0" borderId="17" xfId="0" applyBorder="1" applyAlignment="1">
      <alignment/>
    </xf>
    <xf numFmtId="0" fontId="7" fillId="33" borderId="10" xfId="0" applyFont="1" applyFill="1" applyBorder="1" applyAlignment="1">
      <alignment/>
    </xf>
    <xf numFmtId="0" fontId="7" fillId="34" borderId="10" xfId="0" applyFont="1" applyFill="1" applyBorder="1" applyAlignment="1">
      <alignment/>
    </xf>
    <xf numFmtId="0" fontId="7" fillId="0" borderId="17" xfId="0" applyFont="1" applyBorder="1" applyAlignment="1">
      <alignment/>
    </xf>
    <xf numFmtId="3" fontId="4" fillId="0" borderId="12" xfId="0" applyNumberFormat="1" applyFont="1" applyBorder="1" applyAlignment="1">
      <alignment horizontal="right"/>
    </xf>
    <xf numFmtId="3" fontId="4" fillId="0" borderId="22" xfId="0" applyNumberFormat="1" applyFont="1" applyFill="1" applyBorder="1" applyAlignment="1">
      <alignment horizontal="right"/>
    </xf>
    <xf numFmtId="3" fontId="4" fillId="0" borderId="15" xfId="0" applyNumberFormat="1" applyFont="1" applyFill="1" applyBorder="1" applyAlignment="1">
      <alignment horizontal="right"/>
    </xf>
    <xf numFmtId="3" fontId="4" fillId="0" borderId="15" xfId="0" applyNumberFormat="1" applyFont="1" applyFill="1" applyBorder="1" applyAlignment="1">
      <alignment horizontal="right" vertical="center"/>
    </xf>
    <xf numFmtId="3" fontId="7" fillId="0" borderId="15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 horizontal="right" vertical="center"/>
    </xf>
    <xf numFmtId="3" fontId="19" fillId="0" borderId="0" xfId="0" applyNumberFormat="1" applyFont="1" applyFill="1" applyBorder="1" applyAlignment="1">
      <alignment horizontal="right"/>
    </xf>
    <xf numFmtId="0" fontId="19" fillId="0" borderId="0" xfId="0" applyFont="1" applyFill="1" applyBorder="1" applyAlignment="1">
      <alignment/>
    </xf>
    <xf numFmtId="14" fontId="5" fillId="0" borderId="0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4" fillId="0" borderId="14" xfId="0" applyFont="1" applyBorder="1" applyAlignment="1">
      <alignment/>
    </xf>
    <xf numFmtId="0" fontId="10" fillId="0" borderId="12" xfId="0" applyFont="1" applyBorder="1" applyAlignment="1">
      <alignment/>
    </xf>
    <xf numFmtId="0" fontId="4" fillId="0" borderId="11" xfId="0" applyFont="1" applyBorder="1" applyAlignment="1">
      <alignment/>
    </xf>
    <xf numFmtId="3" fontId="4" fillId="0" borderId="15" xfId="0" applyNumberFormat="1" applyFont="1" applyBorder="1" applyAlignment="1">
      <alignment horizontal="right" vertical="center"/>
    </xf>
    <xf numFmtId="3" fontId="18" fillId="0" borderId="15" xfId="0" applyNumberFormat="1" applyFont="1" applyFill="1" applyBorder="1" applyAlignment="1">
      <alignment horizontal="right" vertical="center"/>
    </xf>
    <xf numFmtId="3" fontId="7" fillId="0" borderId="15" xfId="0" applyNumberFormat="1" applyFont="1" applyFill="1" applyBorder="1" applyAlignment="1">
      <alignment horizontal="right"/>
    </xf>
    <xf numFmtId="3" fontId="7" fillId="0" borderId="15" xfId="0" applyNumberFormat="1" applyFont="1" applyBorder="1" applyAlignment="1">
      <alignment horizontal="right" vertical="center"/>
    </xf>
    <xf numFmtId="0" fontId="6" fillId="33" borderId="10" xfId="0" applyFont="1" applyFill="1" applyBorder="1" applyAlignment="1">
      <alignment/>
    </xf>
    <xf numFmtId="3" fontId="6" fillId="33" borderId="10" xfId="0" applyNumberFormat="1" applyFont="1" applyFill="1" applyBorder="1" applyAlignment="1">
      <alignment/>
    </xf>
    <xf numFmtId="3" fontId="6" fillId="33" borderId="18" xfId="0" applyNumberFormat="1" applyFont="1" applyFill="1" applyBorder="1" applyAlignment="1">
      <alignment horizontal="right"/>
    </xf>
    <xf numFmtId="0" fontId="6" fillId="36" borderId="10" xfId="0" applyFont="1" applyFill="1" applyBorder="1" applyAlignment="1">
      <alignment vertical="center"/>
    </xf>
    <xf numFmtId="3" fontId="6" fillId="36" borderId="10" xfId="0" applyNumberFormat="1" applyFont="1" applyFill="1" applyBorder="1" applyAlignment="1">
      <alignment horizontal="right" vertical="center"/>
    </xf>
    <xf numFmtId="3" fontId="7" fillId="36" borderId="10" xfId="0" applyNumberFormat="1" applyFont="1" applyFill="1" applyBorder="1" applyAlignment="1">
      <alignment horizontal="right" vertical="center"/>
    </xf>
    <xf numFmtId="3" fontId="6" fillId="36" borderId="18" xfId="0" applyNumberFormat="1" applyFont="1" applyFill="1" applyBorder="1" applyAlignment="1">
      <alignment horizontal="right" vertical="center"/>
    </xf>
    <xf numFmtId="0" fontId="6" fillId="35" borderId="10" xfId="0" applyFont="1" applyFill="1" applyBorder="1" applyAlignment="1">
      <alignment horizontal="left"/>
    </xf>
    <xf numFmtId="3" fontId="6" fillId="35" borderId="10" xfId="0" applyNumberFormat="1" applyFont="1" applyFill="1" applyBorder="1" applyAlignment="1">
      <alignment/>
    </xf>
    <xf numFmtId="3" fontId="7" fillId="35" borderId="10" xfId="0" applyNumberFormat="1" applyFont="1" applyFill="1" applyBorder="1" applyAlignment="1">
      <alignment/>
    </xf>
    <xf numFmtId="3" fontId="6" fillId="35" borderId="18" xfId="0" applyNumberFormat="1" applyFont="1" applyFill="1" applyBorder="1" applyAlignment="1">
      <alignment horizontal="right"/>
    </xf>
    <xf numFmtId="0" fontId="6" fillId="34" borderId="24" xfId="0" applyFont="1" applyFill="1" applyBorder="1" applyAlignment="1">
      <alignment/>
    </xf>
    <xf numFmtId="3" fontId="6" fillId="34" borderId="24" xfId="0" applyNumberFormat="1" applyFont="1" applyFill="1" applyBorder="1" applyAlignment="1">
      <alignment/>
    </xf>
    <xf numFmtId="3" fontId="6" fillId="34" borderId="25" xfId="0" applyNumberFormat="1" applyFont="1" applyFill="1" applyBorder="1" applyAlignment="1">
      <alignment horizontal="right"/>
    </xf>
    <xf numFmtId="0" fontId="13" fillId="0" borderId="0" xfId="0" applyFont="1" applyBorder="1" applyAlignment="1">
      <alignment vertical="top"/>
    </xf>
    <xf numFmtId="3" fontId="5" fillId="0" borderId="0" xfId="0" applyNumberFormat="1" applyFont="1" applyBorder="1" applyAlignment="1">
      <alignment/>
    </xf>
    <xf numFmtId="3" fontId="10" fillId="0" borderId="0" xfId="0" applyNumberFormat="1" applyFont="1" applyBorder="1" applyAlignment="1">
      <alignment/>
    </xf>
    <xf numFmtId="0" fontId="7" fillId="0" borderId="0" xfId="0" applyNumberFormat="1" applyFont="1" applyBorder="1" applyAlignment="1">
      <alignment horizontal="left"/>
    </xf>
    <xf numFmtId="14" fontId="7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3" fontId="12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0" fontId="4" fillId="0" borderId="14" xfId="0" applyFont="1" applyBorder="1" applyAlignment="1">
      <alignment horizontal="left"/>
    </xf>
    <xf numFmtId="3" fontId="4" fillId="0" borderId="12" xfId="0" applyNumberFormat="1" applyFont="1" applyBorder="1" applyAlignment="1">
      <alignment/>
    </xf>
    <xf numFmtId="3" fontId="4" fillId="0" borderId="22" xfId="0" applyNumberFormat="1" applyFont="1" applyBorder="1" applyAlignment="1">
      <alignment/>
    </xf>
    <xf numFmtId="3" fontId="10" fillId="0" borderId="11" xfId="0" applyNumberFormat="1" applyFont="1" applyBorder="1" applyAlignment="1">
      <alignment/>
    </xf>
    <xf numFmtId="3" fontId="4" fillId="0" borderId="15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0" fontId="7" fillId="0" borderId="11" xfId="0" applyNumberFormat="1" applyFont="1" applyBorder="1" applyAlignment="1">
      <alignment horizontal="left"/>
    </xf>
    <xf numFmtId="3" fontId="7" fillId="0" borderId="15" xfId="0" applyNumberFormat="1" applyFont="1" applyBorder="1" applyAlignment="1">
      <alignment/>
    </xf>
    <xf numFmtId="14" fontId="7" fillId="0" borderId="11" xfId="0" applyNumberFormat="1" applyFont="1" applyFill="1" applyBorder="1" applyAlignment="1">
      <alignment/>
    </xf>
    <xf numFmtId="3" fontId="7" fillId="0" borderId="15" xfId="0" applyNumberFormat="1" applyFont="1" applyFill="1" applyBorder="1" applyAlignment="1">
      <alignment/>
    </xf>
    <xf numFmtId="3" fontId="7" fillId="0" borderId="11" xfId="0" applyNumberFormat="1" applyFont="1" applyBorder="1" applyAlignment="1">
      <alignment/>
    </xf>
    <xf numFmtId="0" fontId="4" fillId="0" borderId="11" xfId="0" applyFont="1" applyBorder="1" applyAlignment="1">
      <alignment horizontal="left"/>
    </xf>
    <xf numFmtId="0" fontId="4" fillId="0" borderId="11" xfId="0" applyNumberFormat="1" applyFont="1" applyBorder="1" applyAlignment="1">
      <alignment horizontal="left"/>
    </xf>
    <xf numFmtId="0" fontId="11" fillId="0" borderId="17" xfId="0" applyFont="1" applyBorder="1" applyAlignment="1">
      <alignment horizontal="left"/>
    </xf>
    <xf numFmtId="3" fontId="11" fillId="0" borderId="10" xfId="0" applyNumberFormat="1" applyFont="1" applyBorder="1" applyAlignment="1">
      <alignment/>
    </xf>
    <xf numFmtId="3" fontId="11" fillId="0" borderId="18" xfId="0" applyNumberFormat="1" applyFont="1" applyFill="1" applyBorder="1" applyAlignment="1">
      <alignment/>
    </xf>
    <xf numFmtId="3" fontId="6" fillId="33" borderId="10" xfId="0" applyNumberFormat="1" applyFont="1" applyFill="1" applyBorder="1" applyAlignment="1">
      <alignment/>
    </xf>
    <xf numFmtId="3" fontId="6" fillId="33" borderId="18" xfId="0" applyNumberFormat="1" applyFont="1" applyFill="1" applyBorder="1" applyAlignment="1">
      <alignment/>
    </xf>
    <xf numFmtId="3" fontId="7" fillId="34" borderId="24" xfId="0" applyNumberFormat="1" applyFont="1" applyFill="1" applyBorder="1" applyAlignment="1">
      <alignment/>
    </xf>
    <xf numFmtId="3" fontId="6" fillId="34" borderId="24" xfId="0" applyNumberFormat="1" applyFont="1" applyFill="1" applyBorder="1" applyAlignment="1">
      <alignment/>
    </xf>
    <xf numFmtId="3" fontId="6" fillId="34" borderId="25" xfId="0" applyNumberFormat="1" applyFont="1" applyFill="1" applyBorder="1" applyAlignment="1">
      <alignment/>
    </xf>
    <xf numFmtId="3" fontId="7" fillId="35" borderId="24" xfId="0" applyNumberFormat="1" applyFont="1" applyFill="1" applyBorder="1" applyAlignment="1">
      <alignment/>
    </xf>
    <xf numFmtId="3" fontId="6" fillId="35" borderId="24" xfId="0" applyNumberFormat="1" applyFont="1" applyFill="1" applyBorder="1" applyAlignment="1">
      <alignment/>
    </xf>
    <xf numFmtId="3" fontId="6" fillId="35" borderId="25" xfId="0" applyNumberFormat="1" applyFont="1" applyFill="1" applyBorder="1" applyAlignment="1">
      <alignment/>
    </xf>
    <xf numFmtId="3" fontId="6" fillId="36" borderId="24" xfId="0" applyNumberFormat="1" applyFont="1" applyFill="1" applyBorder="1" applyAlignment="1">
      <alignment/>
    </xf>
    <xf numFmtId="3" fontId="6" fillId="36" borderId="25" xfId="0" applyNumberFormat="1" applyFont="1" applyFill="1" applyBorder="1" applyAlignment="1">
      <alignment/>
    </xf>
    <xf numFmtId="3" fontId="6" fillId="36" borderId="10" xfId="0" applyNumberFormat="1" applyFont="1" applyFill="1" applyBorder="1" applyAlignment="1">
      <alignment/>
    </xf>
    <xf numFmtId="3" fontId="6" fillId="36" borderId="18" xfId="0" applyNumberFormat="1" applyFont="1" applyFill="1" applyBorder="1" applyAlignment="1">
      <alignment/>
    </xf>
    <xf numFmtId="0" fontId="5" fillId="0" borderId="0" xfId="0" applyFont="1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175" fontId="10" fillId="0" borderId="0" xfId="0" applyNumberFormat="1" applyFont="1" applyBorder="1" applyAlignment="1">
      <alignment/>
    </xf>
    <xf numFmtId="0" fontId="4" fillId="37" borderId="0" xfId="0" applyFont="1" applyFill="1" applyBorder="1" applyAlignment="1">
      <alignment/>
    </xf>
    <xf numFmtId="175" fontId="7" fillId="33" borderId="0" xfId="0" applyNumberFormat="1" applyFont="1" applyFill="1" applyBorder="1" applyAlignment="1">
      <alignment/>
    </xf>
    <xf numFmtId="175" fontId="7" fillId="33" borderId="10" xfId="0" applyNumberFormat="1" applyFont="1" applyFill="1" applyBorder="1" applyAlignment="1">
      <alignment/>
    </xf>
    <xf numFmtId="175" fontId="7" fillId="34" borderId="24" xfId="0" applyNumberFormat="1" applyFont="1" applyFill="1" applyBorder="1" applyAlignment="1">
      <alignment/>
    </xf>
    <xf numFmtId="175" fontId="7" fillId="35" borderId="24" xfId="0" applyNumberFormat="1" applyFont="1" applyFill="1" applyBorder="1" applyAlignment="1">
      <alignment/>
    </xf>
    <xf numFmtId="3" fontId="7" fillId="36" borderId="10" xfId="0" applyNumberFormat="1" applyFont="1" applyFill="1" applyBorder="1" applyAlignment="1">
      <alignment/>
    </xf>
    <xf numFmtId="175" fontId="7" fillId="36" borderId="10" xfId="0" applyNumberFormat="1" applyFont="1" applyFill="1" applyBorder="1" applyAlignment="1">
      <alignment/>
    </xf>
    <xf numFmtId="0" fontId="4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right"/>
    </xf>
    <xf numFmtId="3" fontId="5" fillId="0" borderId="22" xfId="0" applyNumberFormat="1" applyFont="1" applyFill="1" applyBorder="1" applyAlignment="1">
      <alignment horizontal="right"/>
    </xf>
    <xf numFmtId="3" fontId="5" fillId="0" borderId="15" xfId="0" applyNumberFormat="1" applyFont="1" applyFill="1" applyBorder="1" applyAlignment="1">
      <alignment horizontal="right"/>
    </xf>
    <xf numFmtId="0" fontId="7" fillId="0" borderId="11" xfId="0" applyFont="1" applyBorder="1" applyAlignment="1">
      <alignment vertical="top"/>
    </xf>
    <xf numFmtId="1" fontId="4" fillId="0" borderId="15" xfId="0" applyNumberFormat="1" applyFont="1" applyFill="1" applyBorder="1" applyAlignment="1">
      <alignment horizontal="right"/>
    </xf>
    <xf numFmtId="0" fontId="4" fillId="0" borderId="15" xfId="0" applyFont="1" applyBorder="1" applyAlignment="1">
      <alignment/>
    </xf>
    <xf numFmtId="0" fontId="7" fillId="0" borderId="15" xfId="0" applyFont="1" applyFill="1" applyBorder="1" applyAlignment="1">
      <alignment/>
    </xf>
    <xf numFmtId="3" fontId="7" fillId="33" borderId="18" xfId="0" applyNumberFormat="1" applyFont="1" applyFill="1" applyBorder="1" applyAlignment="1">
      <alignment/>
    </xf>
    <xf numFmtId="3" fontId="7" fillId="34" borderId="25" xfId="0" applyNumberFormat="1" applyFont="1" applyFill="1" applyBorder="1" applyAlignment="1">
      <alignment/>
    </xf>
    <xf numFmtId="3" fontId="7" fillId="35" borderId="25" xfId="0" applyNumberFormat="1" applyFont="1" applyFill="1" applyBorder="1" applyAlignment="1">
      <alignment/>
    </xf>
    <xf numFmtId="3" fontId="7" fillId="36" borderId="18" xfId="0" applyNumberFormat="1" applyFont="1" applyFill="1" applyBorder="1" applyAlignment="1">
      <alignment/>
    </xf>
    <xf numFmtId="0" fontId="4" fillId="0" borderId="12" xfId="0" applyFont="1" applyBorder="1" applyAlignment="1">
      <alignment/>
    </xf>
    <xf numFmtId="0" fontId="4" fillId="33" borderId="10" xfId="0" applyFont="1" applyFill="1" applyBorder="1" applyAlignment="1">
      <alignment vertical="center"/>
    </xf>
    <xf numFmtId="0" fontId="4" fillId="34" borderId="24" xfId="0" applyFont="1" applyFill="1" applyBorder="1" applyAlignment="1">
      <alignment vertical="center"/>
    </xf>
    <xf numFmtId="0" fontId="4" fillId="35" borderId="24" xfId="0" applyFont="1" applyFill="1" applyBorder="1" applyAlignment="1">
      <alignment vertical="center"/>
    </xf>
    <xf numFmtId="0" fontId="4" fillId="36" borderId="10" xfId="0" applyFont="1" applyFill="1" applyBorder="1" applyAlignment="1">
      <alignment vertical="center"/>
    </xf>
    <xf numFmtId="0" fontId="10" fillId="0" borderId="14" xfId="0" applyFont="1" applyBorder="1" applyAlignment="1">
      <alignment vertical="top"/>
    </xf>
    <xf numFmtId="0" fontId="10" fillId="0" borderId="12" xfId="0" applyFont="1" applyBorder="1" applyAlignment="1">
      <alignment vertical="top"/>
    </xf>
    <xf numFmtId="1" fontId="4" fillId="0" borderId="15" xfId="0" applyNumberFormat="1" applyFont="1" applyFill="1" applyBorder="1" applyAlignment="1">
      <alignment horizontal="center"/>
    </xf>
    <xf numFmtId="0" fontId="8" fillId="0" borderId="11" xfId="0" applyFont="1" applyFill="1" applyBorder="1" applyAlignment="1">
      <alignment vertical="top"/>
    </xf>
    <xf numFmtId="0" fontId="6" fillId="0" borderId="11" xfId="0" applyFont="1" applyFill="1" applyBorder="1" applyAlignment="1">
      <alignment/>
    </xf>
    <xf numFmtId="0" fontId="6" fillId="33" borderId="11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7" fillId="36" borderId="10" xfId="0" applyFont="1" applyFill="1" applyBorder="1" applyAlignment="1">
      <alignment/>
    </xf>
    <xf numFmtId="0" fontId="7" fillId="35" borderId="24" xfId="0" applyFont="1" applyFill="1" applyBorder="1" applyAlignment="1">
      <alignment/>
    </xf>
    <xf numFmtId="0" fontId="7" fillId="34" borderId="24" xfId="0" applyFont="1" applyFill="1" applyBorder="1" applyAlignment="1">
      <alignment/>
    </xf>
    <xf numFmtId="0" fontId="7" fillId="33" borderId="24" xfId="0" applyFont="1" applyFill="1" applyBorder="1" applyAlignment="1">
      <alignment/>
    </xf>
    <xf numFmtId="3" fontId="6" fillId="33" borderId="24" xfId="0" applyNumberFormat="1" applyFont="1" applyFill="1" applyBorder="1" applyAlignment="1">
      <alignment/>
    </xf>
    <xf numFmtId="3" fontId="6" fillId="33" borderId="25" xfId="0" applyNumberFormat="1" applyFont="1" applyFill="1" applyBorder="1" applyAlignment="1">
      <alignment/>
    </xf>
    <xf numFmtId="0" fontId="10" fillId="0" borderId="0" xfId="0" applyFont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4" fillId="35" borderId="10" xfId="0" applyFont="1" applyFill="1" applyBorder="1" applyAlignment="1">
      <alignment vertical="center"/>
    </xf>
    <xf numFmtId="3" fontId="6" fillId="35" borderId="10" xfId="0" applyNumberFormat="1" applyFont="1" applyFill="1" applyBorder="1" applyAlignment="1">
      <alignment/>
    </xf>
    <xf numFmtId="0" fontId="7" fillId="0" borderId="14" xfId="0" applyFont="1" applyBorder="1" applyAlignment="1">
      <alignment horizontal="left" vertical="top"/>
    </xf>
    <xf numFmtId="0" fontId="7" fillId="0" borderId="12" xfId="0" applyFont="1" applyBorder="1" applyAlignment="1">
      <alignment horizontal="left" vertical="top"/>
    </xf>
    <xf numFmtId="0" fontId="7" fillId="0" borderId="12" xfId="0" applyFont="1" applyBorder="1" applyAlignment="1">
      <alignment vertical="top"/>
    </xf>
    <xf numFmtId="1" fontId="4" fillId="0" borderId="12" xfId="0" applyNumberFormat="1" applyFont="1" applyBorder="1" applyAlignment="1">
      <alignment horizontal="right"/>
    </xf>
    <xf numFmtId="1" fontId="4" fillId="0" borderId="22" xfId="0" applyNumberFormat="1" applyFont="1" applyFill="1" applyBorder="1" applyAlignment="1">
      <alignment horizontal="right"/>
    </xf>
    <xf numFmtId="0" fontId="10" fillId="0" borderId="11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7" fillId="0" borderId="11" xfId="0" applyFont="1" applyFill="1" applyBorder="1" applyAlignment="1">
      <alignment horizontal="left"/>
    </xf>
    <xf numFmtId="3" fontId="6" fillId="35" borderId="18" xfId="0" applyNumberFormat="1" applyFont="1" applyFill="1" applyBorder="1" applyAlignment="1">
      <alignment/>
    </xf>
    <xf numFmtId="0" fontId="6" fillId="0" borderId="11" xfId="0" applyFont="1" applyBorder="1" applyAlignment="1">
      <alignment horizontal="left" vertical="center"/>
    </xf>
    <xf numFmtId="0" fontId="10" fillId="0" borderId="14" xfId="0" applyFont="1" applyBorder="1" applyAlignment="1">
      <alignment horizontal="left"/>
    </xf>
    <xf numFmtId="0" fontId="19" fillId="0" borderId="11" xfId="0" applyFont="1" applyFill="1" applyBorder="1" applyAlignment="1">
      <alignment horizontal="left"/>
    </xf>
    <xf numFmtId="0" fontId="19" fillId="0" borderId="11" xfId="0" applyFont="1" applyFill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19" fillId="0" borderId="11" xfId="0" applyFont="1" applyBorder="1" applyAlignment="1">
      <alignment horizontal="left" vertical="center"/>
    </xf>
    <xf numFmtId="0" fontId="9" fillId="36" borderId="15" xfId="0" applyFont="1" applyFill="1" applyBorder="1" applyAlignment="1">
      <alignment horizontal="right"/>
    </xf>
    <xf numFmtId="0" fontId="9" fillId="36" borderId="15" xfId="0" applyNumberFormat="1" applyFont="1" applyFill="1" applyBorder="1" applyAlignment="1">
      <alignment horizontal="right"/>
    </xf>
    <xf numFmtId="49" fontId="26" fillId="36" borderId="15" xfId="0" applyNumberFormat="1" applyFont="1" applyFill="1" applyBorder="1" applyAlignment="1">
      <alignment horizontal="right"/>
    </xf>
    <xf numFmtId="0" fontId="7" fillId="33" borderId="11" xfId="0" applyFont="1" applyFill="1" applyBorder="1" applyAlignment="1">
      <alignment/>
    </xf>
    <xf numFmtId="3" fontId="7" fillId="33" borderId="15" xfId="0" applyNumberFormat="1" applyFont="1" applyFill="1" applyBorder="1" applyAlignment="1">
      <alignment/>
    </xf>
    <xf numFmtId="0" fontId="7" fillId="33" borderId="17" xfId="0" applyFont="1" applyFill="1" applyBorder="1" applyAlignment="1">
      <alignment vertical="center"/>
    </xf>
    <xf numFmtId="0" fontId="7" fillId="34" borderId="26" xfId="0" applyFont="1" applyFill="1" applyBorder="1" applyAlignment="1">
      <alignment vertical="center"/>
    </xf>
    <xf numFmtId="0" fontId="7" fillId="35" borderId="17" xfId="0" applyFont="1" applyFill="1" applyBorder="1" applyAlignment="1">
      <alignment vertical="center"/>
    </xf>
    <xf numFmtId="0" fontId="7" fillId="36" borderId="17" xfId="0" applyFont="1" applyFill="1" applyBorder="1" applyAlignment="1">
      <alignment vertical="center"/>
    </xf>
    <xf numFmtId="0" fontId="7" fillId="34" borderId="17" xfId="0" applyFont="1" applyFill="1" applyBorder="1" applyAlignment="1">
      <alignment vertical="center"/>
    </xf>
    <xf numFmtId="0" fontId="7" fillId="35" borderId="26" xfId="0" applyFont="1" applyFill="1" applyBorder="1" applyAlignment="1">
      <alignment vertical="center"/>
    </xf>
    <xf numFmtId="0" fontId="7" fillId="36" borderId="26" xfId="0" applyFont="1" applyFill="1" applyBorder="1" applyAlignment="1">
      <alignment vertical="center"/>
    </xf>
  </cellXfs>
  <cellStyles count="50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Euro" xfId="47"/>
    <cellStyle name="Gut" xfId="48"/>
    <cellStyle name="Hyperlink" xfId="49"/>
    <cellStyle name="Neutral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FEFEF"/>
      <rgbColor rgb="00DFDFDF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3"/>
  <sheetViews>
    <sheetView workbookViewId="0" topLeftCell="A4">
      <selection activeCell="O11" sqref="O11"/>
    </sheetView>
  </sheetViews>
  <sheetFormatPr defaultColWidth="11.421875" defaultRowHeight="12.75"/>
  <cols>
    <col min="1" max="1" width="2.7109375" style="57" customWidth="1"/>
    <col min="2" max="2" width="1.7109375" style="14" customWidth="1"/>
    <col min="3" max="3" width="31.140625" style="14" customWidth="1"/>
    <col min="4" max="4" width="9.7109375" style="14" customWidth="1"/>
    <col min="5" max="5" width="2.00390625" style="14" customWidth="1"/>
    <col min="6" max="6" width="9.7109375" style="14" customWidth="1"/>
    <col min="7" max="7" width="2.00390625" style="14" customWidth="1"/>
    <col min="8" max="8" width="9.7109375" style="14" customWidth="1"/>
    <col min="9" max="9" width="1.8515625" style="14" customWidth="1"/>
    <col min="10" max="10" width="9.7109375" style="14" customWidth="1"/>
    <col min="11" max="16384" width="11.421875" style="14" customWidth="1"/>
  </cols>
  <sheetData>
    <row r="1" spans="1:3" s="53" customFormat="1" ht="12.75" customHeight="1">
      <c r="A1" s="57"/>
      <c r="C1" s="198" t="s">
        <v>61</v>
      </c>
    </row>
    <row r="2" spans="2:10" ht="12.75" customHeight="1">
      <c r="B2" s="53"/>
      <c r="C2" s="53"/>
      <c r="D2" s="198" t="s">
        <v>62</v>
      </c>
      <c r="E2" s="53"/>
      <c r="F2" s="53"/>
      <c r="G2" s="53"/>
      <c r="H2" s="53"/>
      <c r="I2" s="53"/>
      <c r="J2" s="53"/>
    </row>
    <row r="3" spans="2:10" ht="12.75" customHeight="1">
      <c r="B3" s="53"/>
      <c r="C3" s="53"/>
      <c r="D3" s="192"/>
      <c r="E3" s="53"/>
      <c r="F3" s="53"/>
      <c r="G3" s="53"/>
      <c r="H3" s="53"/>
      <c r="I3" s="53"/>
      <c r="J3" s="53"/>
    </row>
    <row r="4" spans="2:10" ht="12.75" customHeight="1">
      <c r="B4" s="53"/>
      <c r="C4" s="53" t="s">
        <v>81</v>
      </c>
      <c r="D4" s="92" t="s">
        <v>55</v>
      </c>
      <c r="E4" s="88"/>
      <c r="F4" s="99" t="s">
        <v>55</v>
      </c>
      <c r="G4" s="88"/>
      <c r="H4" s="106" t="s">
        <v>55</v>
      </c>
      <c r="I4" s="88"/>
      <c r="J4" s="113" t="s">
        <v>55</v>
      </c>
    </row>
    <row r="5" spans="1:10" s="15" customFormat="1" ht="12.75" customHeight="1">
      <c r="A5" s="58"/>
      <c r="B5" s="54"/>
      <c r="C5" s="54" t="s">
        <v>82</v>
      </c>
      <c r="D5" s="91" t="s">
        <v>83</v>
      </c>
      <c r="E5" s="89"/>
      <c r="F5" s="98" t="s">
        <v>84</v>
      </c>
      <c r="G5" s="89"/>
      <c r="H5" s="105" t="s">
        <v>85</v>
      </c>
      <c r="I5" s="89"/>
      <c r="J5" s="112" t="s">
        <v>83</v>
      </c>
    </row>
    <row r="6" spans="2:10" ht="12.75" customHeight="1">
      <c r="B6" s="53"/>
      <c r="C6" s="53"/>
      <c r="D6" s="92" t="s">
        <v>54</v>
      </c>
      <c r="E6" s="88"/>
      <c r="F6" s="99" t="s">
        <v>54</v>
      </c>
      <c r="G6" s="88"/>
      <c r="H6" s="106" t="s">
        <v>54</v>
      </c>
      <c r="I6" s="88"/>
      <c r="J6" s="113" t="s">
        <v>54</v>
      </c>
    </row>
    <row r="7" spans="2:10" ht="12.75" customHeight="1">
      <c r="B7" s="53"/>
      <c r="C7" s="53"/>
      <c r="D7" s="93"/>
      <c r="E7" s="90"/>
      <c r="F7" s="100"/>
      <c r="G7" s="90"/>
      <c r="H7" s="107"/>
      <c r="I7" s="90"/>
      <c r="J7" s="199" t="s">
        <v>58</v>
      </c>
    </row>
    <row r="8" spans="2:10" ht="12.75" customHeight="1">
      <c r="B8" s="53"/>
      <c r="C8" s="53"/>
      <c r="D8" s="93" t="s">
        <v>42</v>
      </c>
      <c r="E8" s="90"/>
      <c r="F8" s="100" t="s">
        <v>42</v>
      </c>
      <c r="G8" s="90"/>
      <c r="H8" s="107" t="s">
        <v>42</v>
      </c>
      <c r="I8" s="90"/>
      <c r="J8" s="114" t="s">
        <v>42</v>
      </c>
    </row>
    <row r="9" spans="1:10" s="16" customFormat="1" ht="12.75" customHeight="1">
      <c r="A9" s="49" t="s">
        <v>0</v>
      </c>
      <c r="B9" s="38" t="s">
        <v>1</v>
      </c>
      <c r="C9" s="38"/>
      <c r="D9" s="94"/>
      <c r="E9" s="47"/>
      <c r="F9" s="101"/>
      <c r="G9" s="47"/>
      <c r="H9" s="108"/>
      <c r="I9" s="47"/>
      <c r="J9" s="115"/>
    </row>
    <row r="10" spans="1:10" s="16" customFormat="1" ht="12.75" customHeight="1">
      <c r="A10" s="49"/>
      <c r="B10" s="38"/>
      <c r="C10" s="47"/>
      <c r="D10" s="94"/>
      <c r="E10" s="47"/>
      <c r="F10" s="101"/>
      <c r="G10" s="47"/>
      <c r="H10" s="108"/>
      <c r="I10" s="47"/>
      <c r="J10" s="115"/>
    </row>
    <row r="11" spans="1:10" s="16" customFormat="1" ht="12.75" customHeight="1">
      <c r="A11" s="49"/>
      <c r="B11" s="38"/>
      <c r="C11" s="47" t="s">
        <v>53</v>
      </c>
      <c r="D11" s="94">
        <f>SUM('Umsatzerlöse u. a. Erträge'!D34)</f>
        <v>1235100</v>
      </c>
      <c r="E11" s="47"/>
      <c r="F11" s="101">
        <f>SUM('Umsatzerlöse u. a. Erträge'!E34)</f>
        <v>1070420</v>
      </c>
      <c r="G11" s="47"/>
      <c r="H11" s="108">
        <f>SUM('Umsatzerlöse u. a. Erträge'!F34)</f>
        <v>1440950</v>
      </c>
      <c r="I11" s="47"/>
      <c r="J11" s="115">
        <f>SUM('Umsatzerlöse u. a. Erträge'!G34)</f>
        <v>1358610</v>
      </c>
    </row>
    <row r="12" spans="1:10" s="16" customFormat="1" ht="12.75" customHeight="1">
      <c r="A12" s="49"/>
      <c r="B12" s="38"/>
      <c r="C12" s="47" t="s">
        <v>40</v>
      </c>
      <c r="D12" s="94">
        <v>0</v>
      </c>
      <c r="E12" s="47"/>
      <c r="F12" s="102">
        <v>0</v>
      </c>
      <c r="G12" s="47"/>
      <c r="H12" s="109">
        <v>0</v>
      </c>
      <c r="I12" s="47"/>
      <c r="J12" s="116">
        <v>0</v>
      </c>
    </row>
    <row r="13" spans="1:10" s="16" customFormat="1" ht="12.75" customHeight="1">
      <c r="A13" s="49"/>
      <c r="B13" s="38"/>
      <c r="C13" s="47"/>
      <c r="D13" s="95">
        <f>SUM(D10:D12)</f>
        <v>1235100</v>
      </c>
      <c r="E13" s="47"/>
      <c r="F13" s="101">
        <f>SUM(F10:F12)</f>
        <v>1070420</v>
      </c>
      <c r="G13" s="47"/>
      <c r="H13" s="108">
        <f>SUM(H10:H12)</f>
        <v>1440950</v>
      </c>
      <c r="I13" s="47"/>
      <c r="J13" s="115">
        <f>SUM(J10:J12)</f>
        <v>1358610</v>
      </c>
    </row>
    <row r="14" spans="1:10" s="16" customFormat="1" ht="12.75" customHeight="1">
      <c r="A14" s="49" t="s">
        <v>2</v>
      </c>
      <c r="B14" s="38" t="s">
        <v>24</v>
      </c>
      <c r="C14" s="47"/>
      <c r="D14" s="94"/>
      <c r="E14" s="47"/>
      <c r="F14" s="101"/>
      <c r="G14" s="47"/>
      <c r="H14" s="108"/>
      <c r="I14" s="47"/>
      <c r="J14" s="115"/>
    </row>
    <row r="15" spans="1:10" s="16" customFormat="1" ht="12.75" customHeight="1">
      <c r="A15" s="49"/>
      <c r="B15" s="38" t="s">
        <v>26</v>
      </c>
      <c r="C15" s="47"/>
      <c r="D15" s="94">
        <f>'Umsatzerlöse u. a. Erträge'!E36/1</f>
        <v>0</v>
      </c>
      <c r="E15" s="47"/>
      <c r="F15" s="101">
        <v>0</v>
      </c>
      <c r="G15" s="47"/>
      <c r="H15" s="108">
        <v>0</v>
      </c>
      <c r="I15" s="47"/>
      <c r="J15" s="115">
        <v>0</v>
      </c>
    </row>
    <row r="16" spans="1:10" s="16" customFormat="1" ht="12.75" customHeight="1">
      <c r="A16" s="49"/>
      <c r="B16" s="38"/>
      <c r="C16" s="47"/>
      <c r="D16" s="94"/>
      <c r="E16" s="47"/>
      <c r="F16" s="101"/>
      <c r="G16" s="47"/>
      <c r="H16" s="108"/>
      <c r="I16" s="47"/>
      <c r="J16" s="115"/>
    </row>
    <row r="17" spans="1:10" s="16" customFormat="1" ht="12.75" customHeight="1">
      <c r="A17" s="49" t="s">
        <v>4</v>
      </c>
      <c r="B17" s="38" t="s">
        <v>3</v>
      </c>
      <c r="C17" s="47"/>
      <c r="D17" s="94">
        <v>0</v>
      </c>
      <c r="E17" s="47"/>
      <c r="F17" s="101">
        <v>0</v>
      </c>
      <c r="G17" s="47"/>
      <c r="H17" s="108">
        <v>0</v>
      </c>
      <c r="I17" s="47"/>
      <c r="J17" s="115">
        <v>0</v>
      </c>
    </row>
    <row r="18" spans="1:10" s="16" customFormat="1" ht="12.75" customHeight="1">
      <c r="A18" s="49"/>
      <c r="B18" s="38"/>
      <c r="C18" s="47"/>
      <c r="D18" s="94"/>
      <c r="E18" s="47"/>
      <c r="F18" s="101"/>
      <c r="G18" s="47"/>
      <c r="H18" s="108"/>
      <c r="I18" s="47"/>
      <c r="J18" s="115"/>
    </row>
    <row r="19" spans="1:10" s="16" customFormat="1" ht="12.75" customHeight="1">
      <c r="A19" s="49" t="s">
        <v>6</v>
      </c>
      <c r="B19" s="38" t="s">
        <v>5</v>
      </c>
      <c r="C19" s="47"/>
      <c r="D19" s="94">
        <v>0</v>
      </c>
      <c r="E19" s="47"/>
      <c r="F19" s="102">
        <v>0</v>
      </c>
      <c r="G19" s="47"/>
      <c r="H19" s="109">
        <v>0</v>
      </c>
      <c r="I19" s="47"/>
      <c r="J19" s="116">
        <v>0</v>
      </c>
    </row>
    <row r="20" spans="1:10" s="16" customFormat="1" ht="12.75" customHeight="1">
      <c r="A20" s="49"/>
      <c r="B20" s="38"/>
      <c r="C20" s="47"/>
      <c r="D20" s="95">
        <f>SUM(D13:D19)</f>
        <v>1235100</v>
      </c>
      <c r="E20" s="47"/>
      <c r="F20" s="101">
        <f>SUM(F13:F19)</f>
        <v>1070420</v>
      </c>
      <c r="G20" s="47"/>
      <c r="H20" s="108">
        <f>SUM(H13:H19)</f>
        <v>1440950</v>
      </c>
      <c r="I20" s="47"/>
      <c r="J20" s="115">
        <f>SUM(J13:J19)</f>
        <v>1358610</v>
      </c>
    </row>
    <row r="21" spans="1:10" s="16" customFormat="1" ht="12.75" customHeight="1">
      <c r="A21" s="49"/>
      <c r="B21" s="38"/>
      <c r="C21" s="47"/>
      <c r="D21" s="94"/>
      <c r="E21" s="47"/>
      <c r="F21" s="101"/>
      <c r="G21" s="47"/>
      <c r="H21" s="108"/>
      <c r="I21" s="47"/>
      <c r="J21" s="115"/>
    </row>
    <row r="22" spans="1:10" s="16" customFormat="1" ht="12.75" customHeight="1">
      <c r="A22" s="49" t="s">
        <v>8</v>
      </c>
      <c r="B22" s="38" t="s">
        <v>7</v>
      </c>
      <c r="C22" s="47"/>
      <c r="D22" s="94"/>
      <c r="E22" s="47"/>
      <c r="F22" s="101"/>
      <c r="G22" s="47"/>
      <c r="H22" s="108"/>
      <c r="I22" s="47"/>
      <c r="J22" s="115"/>
    </row>
    <row r="23" spans="1:10" s="16" customFormat="1" ht="6" customHeight="1">
      <c r="A23" s="49"/>
      <c r="B23" s="38"/>
      <c r="C23" s="47"/>
      <c r="D23" s="94"/>
      <c r="E23" s="47"/>
      <c r="F23" s="101"/>
      <c r="G23" s="47"/>
      <c r="H23" s="108"/>
      <c r="I23" s="47"/>
      <c r="J23" s="115"/>
    </row>
    <row r="24" spans="1:10" s="16" customFormat="1" ht="12.75" customHeight="1">
      <c r="A24" s="49"/>
      <c r="B24" s="38"/>
      <c r="C24" s="47" t="s">
        <v>29</v>
      </c>
      <c r="D24" s="94">
        <f>Material!H34/1</f>
        <v>762886</v>
      </c>
      <c r="E24" s="47"/>
      <c r="F24" s="101">
        <f>SUM(Material!C33)</f>
        <v>634435</v>
      </c>
      <c r="G24" s="47"/>
      <c r="H24" s="108">
        <f>SUM(Material!C32)</f>
        <v>834349</v>
      </c>
      <c r="I24" s="47"/>
      <c r="J24" s="115">
        <f>SUM(Material!C31)</f>
        <v>762886</v>
      </c>
    </row>
    <row r="25" spans="1:10" s="16" customFormat="1" ht="12.75" customHeight="1">
      <c r="A25" s="49"/>
      <c r="B25" s="38"/>
      <c r="C25" s="47"/>
      <c r="D25" s="94"/>
      <c r="E25" s="47"/>
      <c r="F25" s="101"/>
      <c r="G25" s="47"/>
      <c r="H25" s="108"/>
      <c r="I25" s="47"/>
      <c r="J25" s="115"/>
    </row>
    <row r="26" spans="1:10" s="16" customFormat="1" ht="12.75" customHeight="1">
      <c r="A26" s="49" t="s">
        <v>10</v>
      </c>
      <c r="B26" s="38" t="s">
        <v>9</v>
      </c>
      <c r="C26" s="47"/>
      <c r="D26" s="94"/>
      <c r="E26" s="47"/>
      <c r="F26" s="101"/>
      <c r="G26" s="47"/>
      <c r="H26" s="108"/>
      <c r="I26" s="47"/>
      <c r="J26" s="115"/>
    </row>
    <row r="27" spans="1:10" s="16" customFormat="1" ht="12.75" customHeight="1">
      <c r="A27" s="49"/>
      <c r="B27" s="38" t="s">
        <v>27</v>
      </c>
      <c r="C27" s="47" t="s">
        <v>30</v>
      </c>
      <c r="D27" s="94">
        <f>Personal!G17/1</f>
        <v>20000</v>
      </c>
      <c r="E27" s="47"/>
      <c r="F27" s="101">
        <f>SUM(Personal!C16)</f>
        <v>20000</v>
      </c>
      <c r="G27" s="47"/>
      <c r="H27" s="108">
        <f>SUM(Personal!C15)</f>
        <v>20000</v>
      </c>
      <c r="I27" s="47"/>
      <c r="J27" s="115">
        <f>SUM(Personal!C14)</f>
        <v>20000</v>
      </c>
    </row>
    <row r="28" spans="1:10" s="16" customFormat="1" ht="12.75" customHeight="1">
      <c r="A28" s="49"/>
      <c r="B28" s="38" t="s">
        <v>28</v>
      </c>
      <c r="C28" s="47" t="s">
        <v>31</v>
      </c>
      <c r="D28" s="94">
        <f>Personal!G29/1</f>
        <v>4400</v>
      </c>
      <c r="E28" s="47"/>
      <c r="F28" s="101">
        <f>SUM(Personal!C28)</f>
        <v>4400</v>
      </c>
      <c r="G28" s="47"/>
      <c r="H28" s="108">
        <f>SUM(Personal!C27)</f>
        <v>4400</v>
      </c>
      <c r="I28" s="47"/>
      <c r="J28" s="115">
        <f>SUM(Personal!C26)</f>
        <v>4400</v>
      </c>
    </row>
    <row r="29" spans="1:10" s="16" customFormat="1" ht="12.75" customHeight="1">
      <c r="A29" s="49"/>
      <c r="B29" s="38"/>
      <c r="C29" s="47"/>
      <c r="D29" s="94"/>
      <c r="E29" s="47"/>
      <c r="F29" s="101"/>
      <c r="G29" s="47"/>
      <c r="H29" s="108"/>
      <c r="I29" s="47"/>
      <c r="J29" s="115"/>
    </row>
    <row r="30" spans="1:10" s="16" customFormat="1" ht="12.75" customHeight="1">
      <c r="A30" s="49" t="s">
        <v>11</v>
      </c>
      <c r="B30" s="38" t="s">
        <v>32</v>
      </c>
      <c r="C30" s="47"/>
      <c r="D30" s="94">
        <f>AfA!J24/1</f>
        <v>140000</v>
      </c>
      <c r="E30" s="47"/>
      <c r="F30" s="101">
        <f>SUM(AfA!E23)</f>
        <v>140000</v>
      </c>
      <c r="G30" s="47"/>
      <c r="H30" s="108">
        <f>SUM(AfA!E22)</f>
        <v>140000</v>
      </c>
      <c r="I30" s="47"/>
      <c r="J30" s="115">
        <f>SUM(AfA!E21)</f>
        <v>140000</v>
      </c>
    </row>
    <row r="31" spans="1:10" s="16" customFormat="1" ht="12.75" customHeight="1">
      <c r="A31" s="49"/>
      <c r="B31" s="38"/>
      <c r="C31" s="47"/>
      <c r="D31" s="94"/>
      <c r="E31" s="47"/>
      <c r="F31" s="101"/>
      <c r="G31" s="47"/>
      <c r="H31" s="108"/>
      <c r="I31" s="47"/>
      <c r="J31" s="115"/>
    </row>
    <row r="32" spans="1:10" s="16" customFormat="1" ht="12.75" customHeight="1">
      <c r="A32" s="49" t="s">
        <v>23</v>
      </c>
      <c r="B32" s="38" t="s">
        <v>12</v>
      </c>
      <c r="C32" s="47"/>
      <c r="D32" s="96">
        <f>'s. betr. Aufwand'!G27/1</f>
        <v>178000</v>
      </c>
      <c r="E32" s="47"/>
      <c r="F32" s="102">
        <f>SUM('s. betr. Aufwand'!C26)</f>
        <v>163000</v>
      </c>
      <c r="G32" s="47"/>
      <c r="H32" s="109">
        <f>SUM('s. betr. Aufwand'!C25)</f>
        <v>193000</v>
      </c>
      <c r="I32" s="47"/>
      <c r="J32" s="116">
        <f>SUM('s. betr. Aufwand'!C24)</f>
        <v>178000</v>
      </c>
    </row>
    <row r="33" spans="1:10" s="16" customFormat="1" ht="12.75" customHeight="1">
      <c r="A33" s="49"/>
      <c r="B33" s="38"/>
      <c r="C33" s="48"/>
      <c r="D33" s="94">
        <f>D20-D23-D24-D27-D28-D30-D32</f>
        <v>129814</v>
      </c>
      <c r="E33" s="47"/>
      <c r="F33" s="101">
        <f>F20-F23-F24-F27-F28-F30-F32</f>
        <v>108585</v>
      </c>
      <c r="G33" s="47"/>
      <c r="H33" s="108">
        <f>H20-H23-H24-H27-H28-H30-H32</f>
        <v>249201</v>
      </c>
      <c r="I33" s="47"/>
      <c r="J33" s="115">
        <f>J20-J23-J24-J27-J28-J30-J32</f>
        <v>253324</v>
      </c>
    </row>
    <row r="34" spans="1:10" s="16" customFormat="1" ht="12.75" customHeight="1">
      <c r="A34" s="49"/>
      <c r="B34" s="38"/>
      <c r="C34" s="47"/>
      <c r="D34" s="94"/>
      <c r="E34" s="47"/>
      <c r="F34" s="101"/>
      <c r="G34" s="47"/>
      <c r="H34" s="108"/>
      <c r="I34" s="47"/>
      <c r="J34" s="115"/>
    </row>
    <row r="35" spans="1:10" s="16" customFormat="1" ht="12.75" customHeight="1">
      <c r="A35" s="49" t="s">
        <v>13</v>
      </c>
      <c r="B35" s="38" t="s">
        <v>14</v>
      </c>
      <c r="C35" s="47"/>
      <c r="D35" s="94">
        <v>0</v>
      </c>
      <c r="E35" s="47"/>
      <c r="F35" s="101">
        <v>0</v>
      </c>
      <c r="G35" s="47"/>
      <c r="H35" s="108">
        <v>0</v>
      </c>
      <c r="I35" s="47"/>
      <c r="J35" s="115">
        <v>0</v>
      </c>
    </row>
    <row r="36" spans="1:10" s="16" customFormat="1" ht="12.75" customHeight="1">
      <c r="A36" s="49"/>
      <c r="B36" s="38"/>
      <c r="C36" s="47"/>
      <c r="D36" s="94"/>
      <c r="E36" s="47"/>
      <c r="F36" s="101"/>
      <c r="G36" s="47"/>
      <c r="H36" s="108"/>
      <c r="I36" s="47"/>
      <c r="J36" s="115"/>
    </row>
    <row r="37" spans="1:10" s="16" customFormat="1" ht="12.75" customHeight="1">
      <c r="A37" s="49" t="s">
        <v>15</v>
      </c>
      <c r="B37" s="38" t="s">
        <v>16</v>
      </c>
      <c r="C37" s="47"/>
      <c r="D37" s="94">
        <f>SUM('Zinsen u. ä. Aufw. u. Steuern'!H18)</f>
        <v>98000.00000000001</v>
      </c>
      <c r="E37" s="47"/>
      <c r="F37" s="101">
        <f>SUM('Zinsen u. ä. Aufw. u. Steuern'!C17)</f>
        <v>98000</v>
      </c>
      <c r="G37" s="47"/>
      <c r="H37" s="108">
        <f>SUM('Zinsen u. ä. Aufw. u. Steuern'!C16)</f>
        <v>98000</v>
      </c>
      <c r="I37" s="47"/>
      <c r="J37" s="115">
        <f>SUM('Zinsen u. ä. Aufw. u. Steuern'!C15)</f>
        <v>98000</v>
      </c>
    </row>
    <row r="38" spans="1:10" s="16" customFormat="1" ht="12.75" customHeight="1">
      <c r="A38" s="49"/>
      <c r="B38" s="38"/>
      <c r="C38" s="47"/>
      <c r="D38" s="94"/>
      <c r="E38" s="47"/>
      <c r="F38" s="102"/>
      <c r="G38" s="47"/>
      <c r="H38" s="108"/>
      <c r="I38" s="47"/>
      <c r="J38" s="115"/>
    </row>
    <row r="39" spans="1:10" s="16" customFormat="1" ht="12.75" customHeight="1">
      <c r="A39" s="49" t="s">
        <v>17</v>
      </c>
      <c r="B39" s="38" t="s">
        <v>33</v>
      </c>
      <c r="C39" s="47"/>
      <c r="D39" s="95">
        <f>D33+D35-D37</f>
        <v>31813.999999999985</v>
      </c>
      <c r="E39" s="47"/>
      <c r="F39" s="103">
        <f>F33+F35-F37</f>
        <v>10585</v>
      </c>
      <c r="G39" s="47"/>
      <c r="H39" s="110">
        <f>H33+H35-H37</f>
        <v>151201</v>
      </c>
      <c r="I39" s="47"/>
      <c r="J39" s="117">
        <f>J33+J35-J37</f>
        <v>155324</v>
      </c>
    </row>
    <row r="40" spans="1:10" s="16" customFormat="1" ht="12.75" customHeight="1">
      <c r="A40" s="49"/>
      <c r="B40" s="38"/>
      <c r="C40" s="47"/>
      <c r="D40" s="94"/>
      <c r="E40" s="47"/>
      <c r="F40" s="101"/>
      <c r="G40" s="47"/>
      <c r="H40" s="108"/>
      <c r="I40" s="47"/>
      <c r="J40" s="115"/>
    </row>
    <row r="41" spans="1:10" s="16" customFormat="1" ht="12.75" customHeight="1">
      <c r="A41" s="49" t="s">
        <v>18</v>
      </c>
      <c r="B41" s="38" t="s">
        <v>34</v>
      </c>
      <c r="C41" s="47"/>
      <c r="D41" s="94">
        <f>SUM('LSP Steuer'!B24+'LSP Steuer'!E24)</f>
        <v>9711.223499999996</v>
      </c>
      <c r="E41" s="47"/>
      <c r="F41" s="101">
        <f>SUM('LSP Steuer'!B46+'LSP Steuer'!E46)</f>
        <v>3231.07125</v>
      </c>
      <c r="G41" s="47"/>
      <c r="H41" s="108">
        <f>SUM('LSP Steuer'!B61+'LSP Steuer'!E61)</f>
        <v>46154.10524999999</v>
      </c>
      <c r="I41" s="47"/>
      <c r="J41" s="115">
        <f>SUM('LSP Steuer'!B76+'LSP Steuer'!E76)</f>
        <v>47412.651</v>
      </c>
    </row>
    <row r="42" spans="1:10" s="16" customFormat="1" ht="12.75" customHeight="1">
      <c r="A42" s="49"/>
      <c r="B42" s="38"/>
      <c r="C42" s="47"/>
      <c r="D42" s="94"/>
      <c r="E42" s="47"/>
      <c r="F42" s="101"/>
      <c r="G42" s="47"/>
      <c r="H42" s="108"/>
      <c r="I42" s="47"/>
      <c r="J42" s="115"/>
    </row>
    <row r="43" spans="1:10" s="16" customFormat="1" ht="12.75" customHeight="1">
      <c r="A43" s="49"/>
      <c r="B43" s="38"/>
      <c r="C43" s="47"/>
      <c r="D43" s="94"/>
      <c r="E43" s="47"/>
      <c r="F43" s="101"/>
      <c r="G43" s="47"/>
      <c r="H43" s="108"/>
      <c r="I43" s="47"/>
      <c r="J43" s="115"/>
    </row>
    <row r="44" spans="1:10" s="16" customFormat="1" ht="12.75" customHeight="1">
      <c r="A44" s="49" t="s">
        <v>19</v>
      </c>
      <c r="B44" s="38" t="s">
        <v>20</v>
      </c>
      <c r="C44" s="47"/>
      <c r="D44" s="94">
        <v>0</v>
      </c>
      <c r="E44" s="47"/>
      <c r="F44" s="101">
        <v>0</v>
      </c>
      <c r="G44" s="47"/>
      <c r="H44" s="108">
        <v>0</v>
      </c>
      <c r="I44" s="47"/>
      <c r="J44" s="115">
        <v>0</v>
      </c>
    </row>
    <row r="45" spans="1:10" s="16" customFormat="1" ht="12.75" customHeight="1">
      <c r="A45" s="49"/>
      <c r="B45" s="38"/>
      <c r="C45" s="47"/>
      <c r="D45" s="94"/>
      <c r="E45" s="47"/>
      <c r="F45" s="102"/>
      <c r="G45" s="47"/>
      <c r="H45" s="109"/>
      <c r="I45" s="47"/>
      <c r="J45" s="116"/>
    </row>
    <row r="46" spans="1:10" s="16" customFormat="1" ht="12.75" customHeight="1" thickBot="1">
      <c r="A46" s="49" t="s">
        <v>21</v>
      </c>
      <c r="B46" s="38" t="s">
        <v>22</v>
      </c>
      <c r="C46" s="47"/>
      <c r="D46" s="97">
        <f>D39-D43-D41-D44-D45</f>
        <v>22102.77649999999</v>
      </c>
      <c r="E46" s="47"/>
      <c r="F46" s="104">
        <f>F39-F43-F41-F44-F45</f>
        <v>7353.92875</v>
      </c>
      <c r="G46" s="47"/>
      <c r="H46" s="111">
        <f>H39-H43-H41-H44-H45</f>
        <v>105046.89475</v>
      </c>
      <c r="I46" s="47"/>
      <c r="J46" s="118">
        <f>J39-J43-J41-J44-J45</f>
        <v>107911.349</v>
      </c>
    </row>
    <row r="47" spans="2:10" ht="12.75" customHeight="1" thickTop="1">
      <c r="B47" s="53"/>
      <c r="C47" s="55"/>
      <c r="D47" s="47"/>
      <c r="E47" s="47"/>
      <c r="F47" s="47"/>
      <c r="G47" s="47"/>
      <c r="H47" s="47"/>
      <c r="I47" s="47"/>
      <c r="J47" s="47"/>
    </row>
    <row r="48" spans="1:10" s="56" customFormat="1" ht="10.5">
      <c r="A48" s="59"/>
      <c r="C48" s="60"/>
      <c r="D48" s="60"/>
      <c r="E48" s="60"/>
      <c r="F48" s="60"/>
      <c r="G48" s="60"/>
      <c r="H48" s="60"/>
      <c r="I48" s="60"/>
      <c r="J48" s="60"/>
    </row>
    <row r="49" s="33" customFormat="1" ht="10.5">
      <c r="A49" s="59"/>
    </row>
    <row r="50" s="33" customFormat="1" ht="10.5">
      <c r="A50" s="59"/>
    </row>
    <row r="51" s="33" customFormat="1" ht="10.5">
      <c r="A51" s="59"/>
    </row>
    <row r="52" s="33" customFormat="1" ht="10.5">
      <c r="A52" s="59"/>
    </row>
    <row r="53" s="33" customFormat="1" ht="10.5">
      <c r="A53" s="59"/>
    </row>
    <row r="54" s="33" customFormat="1" ht="10.5">
      <c r="A54" s="59"/>
    </row>
    <row r="55" s="33" customFormat="1" ht="10.5">
      <c r="A55" s="59"/>
    </row>
    <row r="56" s="33" customFormat="1" ht="10.5">
      <c r="A56" s="59"/>
    </row>
    <row r="57" s="33" customFormat="1" ht="10.5">
      <c r="A57" s="59"/>
    </row>
    <row r="58" s="33" customFormat="1" ht="10.5">
      <c r="A58" s="59"/>
    </row>
    <row r="59" s="33" customFormat="1" ht="10.5">
      <c r="A59" s="59"/>
    </row>
    <row r="60" s="33" customFormat="1" ht="10.5">
      <c r="A60" s="59"/>
    </row>
    <row r="61" s="33" customFormat="1" ht="10.5">
      <c r="A61" s="59"/>
    </row>
    <row r="62" s="33" customFormat="1" ht="10.5">
      <c r="A62" s="59"/>
    </row>
    <row r="63" s="33" customFormat="1" ht="10.5">
      <c r="A63" s="59"/>
    </row>
    <row r="64" s="33" customFormat="1" ht="10.5">
      <c r="A64" s="59"/>
    </row>
    <row r="65" s="33" customFormat="1" ht="10.5">
      <c r="A65" s="59"/>
    </row>
    <row r="66" s="33" customFormat="1" ht="10.5">
      <c r="A66" s="59"/>
    </row>
    <row r="67" s="33" customFormat="1" ht="10.5">
      <c r="A67" s="59"/>
    </row>
    <row r="68" s="33" customFormat="1" ht="10.5">
      <c r="A68" s="59"/>
    </row>
    <row r="69" s="33" customFormat="1" ht="10.5">
      <c r="A69" s="59"/>
    </row>
    <row r="70" s="33" customFormat="1" ht="10.5">
      <c r="A70" s="59"/>
    </row>
    <row r="71" s="33" customFormat="1" ht="10.5">
      <c r="A71" s="59"/>
    </row>
    <row r="72" s="33" customFormat="1" ht="10.5">
      <c r="A72" s="59"/>
    </row>
    <row r="73" s="33" customFormat="1" ht="10.5">
      <c r="A73" s="59"/>
    </row>
    <row r="74" s="33" customFormat="1" ht="10.5">
      <c r="A74" s="59"/>
    </row>
    <row r="75" s="33" customFormat="1" ht="10.5">
      <c r="A75" s="59"/>
    </row>
    <row r="76" s="33" customFormat="1" ht="10.5">
      <c r="A76" s="59"/>
    </row>
    <row r="77" s="33" customFormat="1" ht="10.5">
      <c r="A77" s="59"/>
    </row>
    <row r="78" s="33" customFormat="1" ht="10.5">
      <c r="A78" s="59"/>
    </row>
    <row r="79" s="33" customFormat="1" ht="10.5">
      <c r="A79" s="59"/>
    </row>
    <row r="80" s="33" customFormat="1" ht="10.5">
      <c r="A80" s="59"/>
    </row>
    <row r="81" s="33" customFormat="1" ht="10.5">
      <c r="A81" s="59"/>
    </row>
    <row r="82" s="33" customFormat="1" ht="10.5">
      <c r="A82" s="59"/>
    </row>
    <row r="83" s="33" customFormat="1" ht="10.5">
      <c r="A83" s="59"/>
    </row>
    <row r="84" s="33" customFormat="1" ht="10.5">
      <c r="A84" s="59"/>
    </row>
    <row r="85" s="33" customFormat="1" ht="10.5">
      <c r="A85" s="59"/>
    </row>
    <row r="86" s="33" customFormat="1" ht="10.5">
      <c r="A86" s="59"/>
    </row>
    <row r="87" s="33" customFormat="1" ht="10.5">
      <c r="A87" s="59"/>
    </row>
    <row r="88" s="33" customFormat="1" ht="10.5">
      <c r="A88" s="59"/>
    </row>
    <row r="89" s="33" customFormat="1" ht="10.5">
      <c r="A89" s="59"/>
    </row>
    <row r="90" s="33" customFormat="1" ht="10.5">
      <c r="A90" s="59"/>
    </row>
    <row r="91" s="33" customFormat="1" ht="10.5">
      <c r="A91" s="59"/>
    </row>
    <row r="92" s="33" customFormat="1" ht="10.5">
      <c r="A92" s="59"/>
    </row>
    <row r="93" s="33" customFormat="1" ht="10.5">
      <c r="A93" s="59"/>
    </row>
    <row r="94" s="33" customFormat="1" ht="10.5">
      <c r="A94" s="59"/>
    </row>
    <row r="95" s="33" customFormat="1" ht="10.5">
      <c r="A95" s="59"/>
    </row>
    <row r="96" s="33" customFormat="1" ht="10.5">
      <c r="A96" s="59"/>
    </row>
    <row r="97" s="33" customFormat="1" ht="10.5">
      <c r="A97" s="59"/>
    </row>
    <row r="98" s="33" customFormat="1" ht="10.5">
      <c r="A98" s="59"/>
    </row>
    <row r="99" s="33" customFormat="1" ht="10.5">
      <c r="A99" s="59"/>
    </row>
    <row r="100" s="33" customFormat="1" ht="10.5">
      <c r="A100" s="59"/>
    </row>
    <row r="101" s="33" customFormat="1" ht="10.5">
      <c r="A101" s="59"/>
    </row>
    <row r="102" s="33" customFormat="1" ht="10.5">
      <c r="A102" s="59"/>
    </row>
    <row r="103" s="33" customFormat="1" ht="10.5">
      <c r="A103" s="59"/>
    </row>
    <row r="104" s="33" customFormat="1" ht="10.5">
      <c r="A104" s="59"/>
    </row>
    <row r="105" s="33" customFormat="1" ht="10.5">
      <c r="A105" s="59"/>
    </row>
    <row r="106" s="33" customFormat="1" ht="10.5">
      <c r="A106" s="59"/>
    </row>
    <row r="107" s="33" customFormat="1" ht="10.5">
      <c r="A107" s="59"/>
    </row>
    <row r="108" s="33" customFormat="1" ht="10.5">
      <c r="A108" s="59"/>
    </row>
    <row r="109" s="33" customFormat="1" ht="10.5">
      <c r="A109" s="59"/>
    </row>
    <row r="110" s="33" customFormat="1" ht="10.5">
      <c r="A110" s="59"/>
    </row>
    <row r="111" s="33" customFormat="1" ht="10.5">
      <c r="A111" s="59"/>
    </row>
    <row r="112" s="33" customFormat="1" ht="10.5">
      <c r="A112" s="59"/>
    </row>
    <row r="113" s="33" customFormat="1" ht="10.5">
      <c r="A113" s="59"/>
    </row>
  </sheetData>
  <sheetProtection selectLockedCells="1" selectUnlockedCells="1"/>
  <printOptions horizontalCentered="1"/>
  <pageMargins left="0.11811023622047245" right="0" top="1.4566929133858268" bottom="0.3937007874015748" header="0.5511811023622047" footer="0"/>
  <pageSetup horizontalDpi="300" verticalDpi="300" orientation="portrait" paperSize="9" r:id="rId1"/>
  <headerFooter alignWithMargins="0">
    <oddHeader>&amp;C&amp;"Times New Roman,Fett"&amp;14Gesellschaft des Kreises Coesfeld zur Förderung regenerativer Energien GmbH 
- GFC -</oddHeader>
    <oddFooter>&amp;L&amp;"MS Serif,Standard"&amp;6&amp;D &amp;T   &amp;F 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38"/>
  <sheetViews>
    <sheetView workbookViewId="0" topLeftCell="A1">
      <selection activeCell="B13" sqref="B13"/>
    </sheetView>
  </sheetViews>
  <sheetFormatPr defaultColWidth="11.421875" defaultRowHeight="12.75"/>
  <cols>
    <col min="1" max="1" width="3.8515625" style="0" customWidth="1"/>
    <col min="2" max="2" width="52.7109375" style="0" customWidth="1"/>
    <col min="3" max="3" width="1.421875" style="0" customWidth="1"/>
    <col min="4" max="4" width="10.8515625" style="69" customWidth="1"/>
    <col min="5" max="5" width="10.8515625" style="71" customWidth="1"/>
    <col min="6" max="7" width="10.8515625" style="80" customWidth="1"/>
    <col min="8" max="8" width="6.57421875" style="0" customWidth="1"/>
  </cols>
  <sheetData>
    <row r="1" spans="1:7" s="11" customFormat="1" ht="12.75">
      <c r="A1" s="214"/>
      <c r="B1" s="215"/>
      <c r="C1" s="215"/>
      <c r="D1" s="216"/>
      <c r="E1" s="217"/>
      <c r="F1" s="218"/>
      <c r="G1" s="219"/>
    </row>
    <row r="2" spans="1:7" s="11" customFormat="1" ht="12.75">
      <c r="A2" s="220"/>
      <c r="B2" s="13"/>
      <c r="C2" s="13"/>
      <c r="D2" s="43"/>
      <c r="E2" s="211"/>
      <c r="F2" s="212"/>
      <c r="G2" s="221"/>
    </row>
    <row r="3" spans="1:7" s="11" customFormat="1" ht="12.75">
      <c r="A3" s="220"/>
      <c r="B3" s="13"/>
      <c r="C3" s="13"/>
      <c r="D3" s="92" t="s">
        <v>55</v>
      </c>
      <c r="E3" s="99" t="s">
        <v>55</v>
      </c>
      <c r="F3" s="106" t="s">
        <v>55</v>
      </c>
      <c r="G3" s="366" t="s">
        <v>55</v>
      </c>
    </row>
    <row r="4" spans="1:7" s="11" customFormat="1" ht="12.75">
      <c r="A4" s="220"/>
      <c r="B4" s="13"/>
      <c r="C4" s="13"/>
      <c r="D4" s="91" t="s">
        <v>83</v>
      </c>
      <c r="E4" s="98" t="s">
        <v>84</v>
      </c>
      <c r="F4" s="105" t="s">
        <v>85</v>
      </c>
      <c r="G4" s="367" t="s">
        <v>83</v>
      </c>
    </row>
    <row r="5" spans="1:7" s="11" customFormat="1" ht="12.75">
      <c r="A5" s="220"/>
      <c r="B5" s="13"/>
      <c r="C5" s="13"/>
      <c r="D5" s="92" t="s">
        <v>54</v>
      </c>
      <c r="E5" s="99" t="s">
        <v>54</v>
      </c>
      <c r="F5" s="106" t="s">
        <v>54</v>
      </c>
      <c r="G5" s="366" t="s">
        <v>54</v>
      </c>
    </row>
    <row r="6" spans="1:7" s="11" customFormat="1" ht="12.75">
      <c r="A6" s="220"/>
      <c r="B6" s="13"/>
      <c r="C6" s="13"/>
      <c r="D6" s="124"/>
      <c r="E6" s="132"/>
      <c r="F6" s="119"/>
      <c r="G6" s="368" t="s">
        <v>58</v>
      </c>
    </row>
    <row r="7" spans="1:7" s="11" customFormat="1" ht="12.75">
      <c r="A7" s="235"/>
      <c r="B7" s="12"/>
      <c r="C7" s="12"/>
      <c r="D7" s="125" t="s">
        <v>42</v>
      </c>
      <c r="E7" s="133" t="s">
        <v>42</v>
      </c>
      <c r="F7" s="120" t="s">
        <v>42</v>
      </c>
      <c r="G7" s="222" t="s">
        <v>42</v>
      </c>
    </row>
    <row r="8" spans="1:7" s="11" customFormat="1" ht="23.25" customHeight="1">
      <c r="A8" s="223" t="s">
        <v>44</v>
      </c>
      <c r="B8" s="63"/>
      <c r="C8" s="63"/>
      <c r="D8" s="124"/>
      <c r="E8" s="132"/>
      <c r="F8" s="121"/>
      <c r="G8" s="224"/>
    </row>
    <row r="9" spans="1:7" s="11" customFormat="1" ht="12.75">
      <c r="A9" s="225"/>
      <c r="B9" s="13"/>
      <c r="C9" s="13"/>
      <c r="D9" s="126"/>
      <c r="E9" s="134"/>
      <c r="F9" s="121"/>
      <c r="G9" s="224"/>
    </row>
    <row r="10" spans="1:7" s="11" customFormat="1" ht="12.75">
      <c r="A10" s="225" t="s">
        <v>105</v>
      </c>
      <c r="B10" s="13"/>
      <c r="C10" s="13"/>
      <c r="D10" s="126"/>
      <c r="E10" s="134"/>
      <c r="F10" s="121"/>
      <c r="G10" s="224"/>
    </row>
    <row r="11" spans="1:7" s="11" customFormat="1" ht="12.75">
      <c r="A11" s="227"/>
      <c r="B11" s="13"/>
      <c r="C11" s="13"/>
      <c r="D11" s="126"/>
      <c r="E11" s="134"/>
      <c r="F11" s="121"/>
      <c r="G11" s="224"/>
    </row>
    <row r="12" spans="1:7" s="11" customFormat="1" ht="6.75" customHeight="1">
      <c r="A12" s="227"/>
      <c r="B12" s="13"/>
      <c r="C12" s="13"/>
      <c r="D12" s="126"/>
      <c r="E12" s="134"/>
      <c r="F12" s="121"/>
      <c r="G12" s="224"/>
    </row>
    <row r="13" spans="1:7" s="11" customFormat="1" ht="12.75">
      <c r="A13" s="220" t="s">
        <v>56</v>
      </c>
      <c r="B13" s="13"/>
      <c r="C13" s="13"/>
      <c r="D13" s="126">
        <v>1235100</v>
      </c>
      <c r="E13" s="134">
        <v>1070420</v>
      </c>
      <c r="F13" s="193">
        <v>1440950</v>
      </c>
      <c r="G13" s="228">
        <v>0</v>
      </c>
    </row>
    <row r="14" spans="1:7" s="11" customFormat="1" ht="12.75">
      <c r="A14" s="229"/>
      <c r="B14" s="13"/>
      <c r="C14" s="13"/>
      <c r="D14" s="126"/>
      <c r="E14" s="134"/>
      <c r="F14" s="193"/>
      <c r="G14" s="228"/>
    </row>
    <row r="15" spans="1:7" s="11" customFormat="1" ht="12.75">
      <c r="A15" s="229"/>
      <c r="B15" s="13" t="s">
        <v>63</v>
      </c>
      <c r="C15" s="13"/>
      <c r="D15" s="126"/>
      <c r="E15" s="134"/>
      <c r="F15" s="193"/>
      <c r="G15" s="228"/>
    </row>
    <row r="16" spans="1:7" s="11" customFormat="1" ht="12.75">
      <c r="A16" s="229"/>
      <c r="B16" s="13" t="s">
        <v>67</v>
      </c>
      <c r="C16" s="13"/>
      <c r="D16" s="126"/>
      <c r="E16" s="134"/>
      <c r="F16" s="193"/>
      <c r="G16" s="228"/>
    </row>
    <row r="17" spans="1:7" s="11" customFormat="1" ht="12.75">
      <c r="A17" s="229"/>
      <c r="B17" s="13" t="s">
        <v>64</v>
      </c>
      <c r="C17" s="13"/>
      <c r="D17" s="126"/>
      <c r="E17" s="134"/>
      <c r="F17" s="193"/>
      <c r="G17" s="228"/>
    </row>
    <row r="18" spans="1:7" s="11" customFormat="1" ht="12.75">
      <c r="A18" s="229"/>
      <c r="B18" s="13" t="s">
        <v>65</v>
      </c>
      <c r="C18" s="13"/>
      <c r="D18" s="126"/>
      <c r="E18" s="134"/>
      <c r="F18" s="193"/>
      <c r="G18" s="228"/>
    </row>
    <row r="19" spans="1:7" s="11" customFormat="1" ht="12.75">
      <c r="A19" s="229"/>
      <c r="B19" s="13" t="s">
        <v>66</v>
      </c>
      <c r="C19" s="13"/>
      <c r="D19" s="126"/>
      <c r="E19" s="134"/>
      <c r="F19" s="193"/>
      <c r="G19" s="228"/>
    </row>
    <row r="20" spans="1:7" s="11" customFormat="1" ht="12.75">
      <c r="A20" s="229"/>
      <c r="B20" s="13" t="s">
        <v>90</v>
      </c>
      <c r="C20" s="13"/>
      <c r="D20" s="126"/>
      <c r="E20" s="134"/>
      <c r="F20" s="193"/>
      <c r="G20" s="228"/>
    </row>
    <row r="21" spans="1:7" s="11" customFormat="1" ht="12.75">
      <c r="A21" s="229"/>
      <c r="B21" s="13" t="s">
        <v>91</v>
      </c>
      <c r="C21" s="13"/>
      <c r="D21" s="126"/>
      <c r="E21" s="134"/>
      <c r="F21" s="193"/>
      <c r="G21" s="228"/>
    </row>
    <row r="22" spans="1:7" s="11" customFormat="1" ht="12.75">
      <c r="A22" s="229"/>
      <c r="B22" s="13"/>
      <c r="C22" s="13"/>
      <c r="D22" s="126"/>
      <c r="E22" s="134"/>
      <c r="F22" s="193"/>
      <c r="G22" s="228"/>
    </row>
    <row r="23" spans="1:7" s="11" customFormat="1" ht="12.75">
      <c r="A23" s="226"/>
      <c r="B23" s="13"/>
      <c r="C23" s="13"/>
      <c r="D23" s="126"/>
      <c r="E23" s="134"/>
      <c r="F23" s="193"/>
      <c r="G23" s="228"/>
    </row>
    <row r="24" spans="1:7" s="11" customFormat="1" ht="12.75">
      <c r="A24" s="220" t="s">
        <v>57</v>
      </c>
      <c r="B24" s="13"/>
      <c r="C24" s="13"/>
      <c r="D24" s="126"/>
      <c r="E24" s="134"/>
      <c r="F24" s="193"/>
      <c r="G24" s="228">
        <v>1358610</v>
      </c>
    </row>
    <row r="25" spans="1:7" s="11" customFormat="1" ht="12.75">
      <c r="A25" s="226"/>
      <c r="B25" s="13"/>
      <c r="C25" s="13"/>
      <c r="D25" s="126"/>
      <c r="E25" s="134"/>
      <c r="F25" s="193"/>
      <c r="G25" s="228"/>
    </row>
    <row r="26" spans="1:7" s="11" customFormat="1" ht="12.75">
      <c r="A26" s="226"/>
      <c r="B26" s="13" t="s">
        <v>88</v>
      </c>
      <c r="C26" s="13"/>
      <c r="D26" s="126"/>
      <c r="E26" s="134"/>
      <c r="F26" s="193"/>
      <c r="G26" s="228"/>
    </row>
    <row r="27" spans="1:7" s="11" customFormat="1" ht="12.75">
      <c r="A27" s="226"/>
      <c r="B27" s="13" t="s">
        <v>89</v>
      </c>
      <c r="C27" s="13"/>
      <c r="D27" s="126"/>
      <c r="E27" s="134"/>
      <c r="F27" s="193"/>
      <c r="G27" s="228"/>
    </row>
    <row r="28" spans="1:7" s="11" customFormat="1" ht="12.75">
      <c r="A28" s="226"/>
      <c r="B28" s="13"/>
      <c r="C28" s="13"/>
      <c r="D28" s="126"/>
      <c r="E28" s="134"/>
      <c r="F28" s="121"/>
      <c r="G28" s="224"/>
    </row>
    <row r="29" spans="1:7" s="11" customFormat="1" ht="12.75">
      <c r="A29" s="226"/>
      <c r="B29" s="13"/>
      <c r="C29" s="13"/>
      <c r="D29" s="126"/>
      <c r="E29" s="134"/>
      <c r="F29" s="121"/>
      <c r="G29" s="224"/>
    </row>
    <row r="30" spans="1:7" s="11" customFormat="1" ht="12.75">
      <c r="A30" s="226"/>
      <c r="B30" s="13"/>
      <c r="C30" s="13"/>
      <c r="D30" s="126"/>
      <c r="E30" s="134"/>
      <c r="F30" s="121"/>
      <c r="G30" s="224"/>
    </row>
    <row r="31" spans="1:7" s="11" customFormat="1" ht="12.75">
      <c r="A31" s="226"/>
      <c r="B31" s="13"/>
      <c r="C31" s="13"/>
      <c r="D31" s="126"/>
      <c r="E31" s="134"/>
      <c r="F31" s="121"/>
      <c r="G31" s="224"/>
    </row>
    <row r="32" spans="1:7" s="11" customFormat="1" ht="12.75">
      <c r="A32" s="226"/>
      <c r="B32" s="13"/>
      <c r="C32" s="13"/>
      <c r="D32" s="126"/>
      <c r="E32" s="134"/>
      <c r="F32" s="121"/>
      <c r="G32" s="224"/>
    </row>
    <row r="33" spans="1:7" s="11" customFormat="1" ht="12.75">
      <c r="A33" s="226"/>
      <c r="B33" s="13"/>
      <c r="C33" s="13"/>
      <c r="D33" s="127"/>
      <c r="E33" s="135"/>
      <c r="F33" s="122"/>
      <c r="G33" s="230"/>
    </row>
    <row r="34" spans="1:7" s="11" customFormat="1" ht="15" customHeight="1" thickBot="1">
      <c r="A34" s="220"/>
      <c r="B34" s="13"/>
      <c r="C34" s="13"/>
      <c r="D34" s="128">
        <f>SUM(D10:D33)</f>
        <v>1235100</v>
      </c>
      <c r="E34" s="136">
        <f>SUM(E10:E33)</f>
        <v>1070420</v>
      </c>
      <c r="F34" s="123">
        <f>SUM(F10:F33)</f>
        <v>1440950</v>
      </c>
      <c r="G34" s="231">
        <f>SUM(G10:G33)</f>
        <v>1358610</v>
      </c>
    </row>
    <row r="35" spans="1:7" s="11" customFormat="1" ht="9" customHeight="1" thickTop="1">
      <c r="A35" s="220"/>
      <c r="B35" s="13"/>
      <c r="C35" s="13"/>
      <c r="D35" s="129"/>
      <c r="E35" s="137"/>
      <c r="F35" s="121"/>
      <c r="G35" s="224"/>
    </row>
    <row r="36" spans="1:7" ht="12.75">
      <c r="A36" s="232"/>
      <c r="B36" s="12"/>
      <c r="C36" s="12"/>
      <c r="D36" s="233"/>
      <c r="E36" s="234"/>
      <c r="F36" s="122"/>
      <c r="G36" s="230"/>
    </row>
    <row r="37" spans="1:7" s="69" customFormat="1" ht="12.75">
      <c r="A37" s="71"/>
      <c r="B37" s="43"/>
      <c r="C37" s="43"/>
      <c r="D37" s="43"/>
      <c r="E37" s="43"/>
      <c r="F37" s="213"/>
      <c r="G37" s="213"/>
    </row>
    <row r="38" spans="5:7" s="69" customFormat="1" ht="12.75">
      <c r="E38" s="71"/>
      <c r="F38" s="81"/>
      <c r="G38" s="81"/>
    </row>
  </sheetData>
  <sheetProtection selectLockedCells="1" selectUnlockedCells="1"/>
  <printOptions horizontalCentered="1"/>
  <pageMargins left="0.72" right="0.17" top="0.83" bottom="0.1968503937007874" header="0.1968503937007874" footer="0"/>
  <pageSetup cellComments="asDisplayed" horizontalDpi="600" verticalDpi="600" orientation="portrait" paperSize="9" scale="90" r:id="rId1"/>
  <headerFooter alignWithMargins="0">
    <oddFooter>&amp;L&amp;"MS Serif,Standard"&amp;6&amp;D &amp;T   &amp;F 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46"/>
  <sheetViews>
    <sheetView workbookViewId="0" topLeftCell="A1">
      <selection activeCell="L18" sqref="L18"/>
    </sheetView>
  </sheetViews>
  <sheetFormatPr defaultColWidth="11.421875" defaultRowHeight="12.75"/>
  <cols>
    <col min="1" max="1" width="10.28125" style="8" customWidth="1"/>
    <col min="2" max="2" width="55.57421875" style="3" customWidth="1"/>
    <col min="3" max="3" width="10.421875" style="9" customWidth="1"/>
    <col min="4" max="7" width="1.7109375" style="9" customWidth="1"/>
    <col min="8" max="8" width="9.8515625" style="9" customWidth="1"/>
    <col min="9" max="16384" width="11.421875" style="3" customWidth="1"/>
  </cols>
  <sheetData>
    <row r="1" ht="11.25">
      <c r="H1" s="19"/>
    </row>
    <row r="2" spans="1:8" ht="19.5" customHeight="1">
      <c r="A2" s="360" t="s">
        <v>29</v>
      </c>
      <c r="B2" s="249"/>
      <c r="C2" s="236"/>
      <c r="D2" s="236"/>
      <c r="E2" s="236"/>
      <c r="F2" s="236"/>
      <c r="G2" s="236"/>
      <c r="H2" s="237"/>
    </row>
    <row r="3" spans="1:8" ht="8.25" customHeight="1">
      <c r="A3" s="289"/>
      <c r="B3" s="21"/>
      <c r="C3" s="6"/>
      <c r="D3" s="6"/>
      <c r="E3" s="6"/>
      <c r="F3" s="6"/>
      <c r="G3" s="6"/>
      <c r="H3" s="238"/>
    </row>
    <row r="4" spans="1:8" s="243" customFormat="1" ht="6" customHeight="1">
      <c r="A4" s="361"/>
      <c r="B4" s="70"/>
      <c r="C4" s="28"/>
      <c r="D4" s="28"/>
      <c r="E4" s="28"/>
      <c r="F4" s="28"/>
      <c r="G4" s="242"/>
      <c r="H4" s="238"/>
    </row>
    <row r="5" spans="1:8" s="67" customFormat="1" ht="6" customHeight="1">
      <c r="A5" s="362"/>
      <c r="B5" s="244"/>
      <c r="C5" s="241"/>
      <c r="D5" s="241"/>
      <c r="E5" s="241"/>
      <c r="F5" s="241"/>
      <c r="G5" s="241"/>
      <c r="H5" s="239"/>
    </row>
    <row r="6" spans="1:8" s="10" customFormat="1" ht="6" customHeight="1">
      <c r="A6" s="363"/>
      <c r="B6" s="245"/>
      <c r="C6" s="17"/>
      <c r="D6" s="17"/>
      <c r="E6" s="17"/>
      <c r="F6" s="17"/>
      <c r="G6" s="17"/>
      <c r="H6" s="251"/>
    </row>
    <row r="7" spans="1:8" s="10" customFormat="1" ht="8.25" customHeight="1">
      <c r="A7" s="363"/>
      <c r="B7" s="245"/>
      <c r="C7" s="17"/>
      <c r="D7" s="17"/>
      <c r="E7" s="17"/>
      <c r="F7" s="17"/>
      <c r="G7" s="17"/>
      <c r="H7" s="251"/>
    </row>
    <row r="8" spans="1:8" s="41" customFormat="1" ht="13.5" customHeight="1">
      <c r="A8" s="359" t="s">
        <v>59</v>
      </c>
      <c r="B8" s="246"/>
      <c r="C8" s="194"/>
      <c r="D8" s="194"/>
      <c r="E8" s="194"/>
      <c r="F8" s="195"/>
      <c r="G8" s="195"/>
      <c r="H8" s="252"/>
    </row>
    <row r="9" spans="1:8" s="41" customFormat="1" ht="13.5" customHeight="1">
      <c r="A9" s="359"/>
      <c r="B9" s="246"/>
      <c r="C9" s="194"/>
      <c r="D9" s="194"/>
      <c r="E9" s="194"/>
      <c r="F9" s="195"/>
      <c r="G9" s="195"/>
      <c r="H9" s="240"/>
    </row>
    <row r="10" spans="1:8" s="41" customFormat="1" ht="13.5" customHeight="1">
      <c r="A10" s="364" t="s">
        <v>97</v>
      </c>
      <c r="B10" s="247"/>
      <c r="C10" s="194">
        <v>35000</v>
      </c>
      <c r="D10" s="194"/>
      <c r="E10" s="194"/>
      <c r="F10" s="195"/>
      <c r="G10" s="195"/>
      <c r="H10" s="253">
        <f>SUM(C10:G10)</f>
        <v>35000</v>
      </c>
    </row>
    <row r="11" spans="1:8" s="41" customFormat="1" ht="13.5" customHeight="1">
      <c r="A11" s="364"/>
      <c r="B11" s="247"/>
      <c r="C11" s="194"/>
      <c r="D11" s="194"/>
      <c r="E11" s="194"/>
      <c r="F11" s="195"/>
      <c r="G11" s="195"/>
      <c r="H11" s="253"/>
    </row>
    <row r="12" spans="1:8" s="41" customFormat="1" ht="13.5" customHeight="1">
      <c r="A12" s="364"/>
      <c r="B12" s="247" t="s">
        <v>113</v>
      </c>
      <c r="C12" s="194"/>
      <c r="D12" s="194"/>
      <c r="E12" s="194"/>
      <c r="F12" s="195"/>
      <c r="G12" s="195"/>
      <c r="H12" s="253"/>
    </row>
    <row r="13" spans="1:8" s="41" customFormat="1" ht="13.5" customHeight="1">
      <c r="A13" s="364"/>
      <c r="B13" s="247" t="s">
        <v>92</v>
      </c>
      <c r="C13" s="194"/>
      <c r="D13" s="194"/>
      <c r="E13" s="194"/>
      <c r="F13" s="195"/>
      <c r="G13" s="195"/>
      <c r="H13" s="253"/>
    </row>
    <row r="14" spans="1:11" s="41" customFormat="1" ht="13.5" customHeight="1">
      <c r="A14" s="365"/>
      <c r="B14" s="247"/>
      <c r="C14" s="194"/>
      <c r="D14" s="194"/>
      <c r="E14" s="194"/>
      <c r="F14" s="195"/>
      <c r="G14" s="195"/>
      <c r="H14" s="253"/>
      <c r="I14" s="10"/>
      <c r="J14" s="10"/>
      <c r="K14" s="10"/>
    </row>
    <row r="15" spans="1:11" s="41" customFormat="1" ht="13.5" customHeight="1">
      <c r="A15" s="365"/>
      <c r="B15" s="247"/>
      <c r="C15" s="194"/>
      <c r="D15" s="194"/>
      <c r="E15" s="194"/>
      <c r="F15" s="195"/>
      <c r="G15" s="195"/>
      <c r="H15" s="253"/>
      <c r="I15" s="10"/>
      <c r="J15" s="10"/>
      <c r="K15" s="10"/>
    </row>
    <row r="16" spans="1:11" s="41" customFormat="1" ht="13.5" customHeight="1">
      <c r="A16" s="364" t="s">
        <v>50</v>
      </c>
      <c r="B16" s="247"/>
      <c r="C16" s="194">
        <v>727886</v>
      </c>
      <c r="D16" s="194"/>
      <c r="E16" s="194"/>
      <c r="F16" s="195"/>
      <c r="G16" s="195"/>
      <c r="H16" s="253">
        <f>SUM(C16:G16)</f>
        <v>727886</v>
      </c>
      <c r="I16" s="10"/>
      <c r="J16" s="13"/>
      <c r="K16" s="13"/>
    </row>
    <row r="17" spans="1:11" s="41" customFormat="1" ht="13.5" customHeight="1">
      <c r="A17" s="365"/>
      <c r="B17" s="247"/>
      <c r="C17" s="194"/>
      <c r="D17" s="194"/>
      <c r="E17" s="194"/>
      <c r="F17" s="195"/>
      <c r="G17" s="195"/>
      <c r="H17" s="253"/>
      <c r="I17" s="10"/>
      <c r="J17" s="13"/>
      <c r="K17" s="13"/>
    </row>
    <row r="18" spans="1:11" s="41" customFormat="1" ht="13.5" customHeight="1">
      <c r="A18" s="365"/>
      <c r="B18" s="247" t="s">
        <v>68</v>
      </c>
      <c r="C18" s="194"/>
      <c r="D18" s="194"/>
      <c r="E18" s="194"/>
      <c r="F18" s="195"/>
      <c r="G18" s="195"/>
      <c r="H18" s="253"/>
      <c r="I18" s="10"/>
      <c r="J18" s="13"/>
      <c r="K18" s="13"/>
    </row>
    <row r="19" spans="1:11" s="41" customFormat="1" ht="13.5" customHeight="1">
      <c r="A19" s="365"/>
      <c r="B19" s="247" t="s">
        <v>69</v>
      </c>
      <c r="C19" s="194"/>
      <c r="D19" s="194"/>
      <c r="E19" s="194"/>
      <c r="F19" s="195"/>
      <c r="G19" s="195"/>
      <c r="H19" s="253"/>
      <c r="I19" s="10"/>
      <c r="J19" s="13"/>
      <c r="K19" s="13"/>
    </row>
    <row r="20" spans="1:11" s="41" customFormat="1" ht="13.5" customHeight="1">
      <c r="A20" s="365"/>
      <c r="B20" s="247" t="s">
        <v>93</v>
      </c>
      <c r="C20" s="194"/>
      <c r="D20" s="194"/>
      <c r="E20" s="194"/>
      <c r="F20" s="195"/>
      <c r="G20" s="195"/>
      <c r="H20" s="253"/>
      <c r="I20" s="10"/>
      <c r="J20" s="13"/>
      <c r="K20" s="13"/>
    </row>
    <row r="21" spans="1:11" s="41" customFormat="1" ht="13.5" customHeight="1">
      <c r="A21" s="365"/>
      <c r="B21" s="247" t="s">
        <v>94</v>
      </c>
      <c r="C21" s="194"/>
      <c r="D21" s="194"/>
      <c r="E21" s="194"/>
      <c r="F21" s="195"/>
      <c r="G21" s="195"/>
      <c r="H21" s="253"/>
      <c r="I21" s="10"/>
      <c r="J21" s="13"/>
      <c r="K21" s="13"/>
    </row>
    <row r="22" spans="1:11" s="41" customFormat="1" ht="13.5" customHeight="1">
      <c r="A22" s="365"/>
      <c r="B22" s="247" t="s">
        <v>95</v>
      </c>
      <c r="C22" s="194"/>
      <c r="D22" s="194"/>
      <c r="E22" s="194"/>
      <c r="F22" s="195"/>
      <c r="G22" s="195"/>
      <c r="H22" s="253"/>
      <c r="I22" s="10"/>
      <c r="J22" s="13"/>
      <c r="K22" s="13"/>
    </row>
    <row r="23" spans="1:11" s="41" customFormat="1" ht="13.5" customHeight="1">
      <c r="A23" s="365"/>
      <c r="B23" s="247" t="s">
        <v>96</v>
      </c>
      <c r="C23" s="194"/>
      <c r="D23" s="194"/>
      <c r="E23" s="194"/>
      <c r="F23" s="195"/>
      <c r="G23" s="195"/>
      <c r="H23" s="253"/>
      <c r="I23" s="10"/>
      <c r="J23" s="13"/>
      <c r="K23" s="13"/>
    </row>
    <row r="24" spans="1:11" s="41" customFormat="1" ht="13.5" customHeight="1">
      <c r="A24" s="365"/>
      <c r="B24" s="247"/>
      <c r="C24" s="194"/>
      <c r="D24" s="194"/>
      <c r="E24" s="194"/>
      <c r="F24" s="195"/>
      <c r="G24" s="195"/>
      <c r="H24" s="253"/>
      <c r="I24" s="10"/>
      <c r="J24" s="13"/>
      <c r="K24" s="13"/>
    </row>
    <row r="25" spans="1:11" s="41" customFormat="1" ht="13.5" customHeight="1">
      <c r="A25" s="365"/>
      <c r="B25" s="247"/>
      <c r="C25" s="195"/>
      <c r="D25" s="195"/>
      <c r="E25" s="195"/>
      <c r="F25" s="195"/>
      <c r="G25" s="195"/>
      <c r="H25" s="253"/>
      <c r="I25" s="10"/>
      <c r="J25" s="10"/>
      <c r="K25" s="10"/>
    </row>
    <row r="26" spans="1:11" s="41" customFormat="1" ht="13.5" customHeight="1">
      <c r="A26" s="365"/>
      <c r="B26" s="247"/>
      <c r="C26" s="195"/>
      <c r="D26" s="195"/>
      <c r="E26" s="195"/>
      <c r="F26" s="195"/>
      <c r="G26" s="195"/>
      <c r="H26" s="253"/>
      <c r="I26" s="10"/>
      <c r="J26" s="10"/>
      <c r="K26" s="10"/>
    </row>
    <row r="27" spans="1:8" s="10" customFormat="1" ht="13.5" customHeight="1">
      <c r="A27" s="359" t="s">
        <v>43</v>
      </c>
      <c r="B27" s="246"/>
      <c r="C27" s="194">
        <f>SUM(C10:C26)</f>
        <v>762886</v>
      </c>
      <c r="D27" s="194"/>
      <c r="E27" s="194"/>
      <c r="F27" s="194"/>
      <c r="G27" s="194"/>
      <c r="H27" s="254">
        <f>SUM(H10:H25)</f>
        <v>762886</v>
      </c>
    </row>
    <row r="28" spans="1:8" s="10" customFormat="1" ht="13.5" customHeight="1">
      <c r="A28" s="359"/>
      <c r="B28" s="246"/>
      <c r="C28" s="194"/>
      <c r="D28" s="194"/>
      <c r="E28" s="194"/>
      <c r="F28" s="194"/>
      <c r="G28" s="194"/>
      <c r="H28" s="254"/>
    </row>
    <row r="29" spans="1:8" s="10" customFormat="1" ht="13.5" customHeight="1">
      <c r="A29" s="359"/>
      <c r="B29" s="246"/>
      <c r="C29" s="194"/>
      <c r="D29" s="194"/>
      <c r="E29" s="194"/>
      <c r="F29" s="194"/>
      <c r="G29" s="194"/>
      <c r="H29" s="254"/>
    </row>
    <row r="30" spans="1:8" s="10" customFormat="1" ht="13.5" customHeight="1">
      <c r="A30" s="363"/>
      <c r="B30" s="246"/>
      <c r="C30" s="194"/>
      <c r="D30" s="194"/>
      <c r="E30" s="194"/>
      <c r="F30" s="194"/>
      <c r="G30" s="194"/>
      <c r="H30" s="254"/>
    </row>
    <row r="31" spans="1:8" s="68" customFormat="1" ht="12.75">
      <c r="A31" s="374" t="s">
        <v>110</v>
      </c>
      <c r="B31" s="258"/>
      <c r="C31" s="259">
        <f>SUM(C34)</f>
        <v>762886</v>
      </c>
      <c r="D31" s="260"/>
      <c r="E31" s="260"/>
      <c r="F31" s="260"/>
      <c r="G31" s="260"/>
      <c r="H31" s="261">
        <f>SUM(C31:G31)</f>
        <v>762886</v>
      </c>
    </row>
    <row r="32" spans="1:8" s="84" customFormat="1" ht="12.75">
      <c r="A32" s="373" t="s">
        <v>109</v>
      </c>
      <c r="B32" s="262"/>
      <c r="C32" s="263">
        <f>SUM(799349+35000)</f>
        <v>834349</v>
      </c>
      <c r="D32" s="264"/>
      <c r="E32" s="264"/>
      <c r="F32" s="264"/>
      <c r="G32" s="264"/>
      <c r="H32" s="265">
        <f>SUM(C32:G32)</f>
        <v>834349</v>
      </c>
    </row>
    <row r="33" spans="1:9" s="84" customFormat="1" ht="12.75">
      <c r="A33" s="375" t="s">
        <v>108</v>
      </c>
      <c r="B33" s="266"/>
      <c r="C33" s="267">
        <f>SUM(599435+35000)</f>
        <v>634435</v>
      </c>
      <c r="D33" s="267"/>
      <c r="E33" s="267"/>
      <c r="F33" s="267"/>
      <c r="G33" s="267"/>
      <c r="H33" s="268">
        <f>SUM(C33:G33)</f>
        <v>634435</v>
      </c>
      <c r="I33" s="87"/>
    </row>
    <row r="34" spans="1:8" s="83" customFormat="1" ht="12.75">
      <c r="A34" s="371" t="s">
        <v>107</v>
      </c>
      <c r="B34" s="255"/>
      <c r="C34" s="256">
        <f>SUM(C27)</f>
        <v>762886</v>
      </c>
      <c r="D34" s="256"/>
      <c r="E34" s="256"/>
      <c r="F34" s="256"/>
      <c r="G34" s="256"/>
      <c r="H34" s="257">
        <f>SUM(C34:G34)</f>
        <v>762886</v>
      </c>
    </row>
    <row r="35" spans="2:8" ht="12.75">
      <c r="B35" s="21"/>
      <c r="C35" s="35"/>
      <c r="D35" s="35"/>
      <c r="E35" s="35"/>
      <c r="F35" s="35"/>
      <c r="G35" s="35"/>
      <c r="H35" s="35"/>
    </row>
    <row r="36" spans="1:8" s="29" customFormat="1" ht="15" customHeight="1">
      <c r="A36" s="8"/>
      <c r="B36" s="46"/>
      <c r="C36" s="40"/>
      <c r="D36" s="40"/>
      <c r="E36" s="40"/>
      <c r="F36" s="40"/>
      <c r="G36" s="40"/>
      <c r="H36" s="28"/>
    </row>
    <row r="37" spans="1:8" s="29" customFormat="1" ht="15" customHeight="1">
      <c r="A37" s="8"/>
      <c r="B37" s="46"/>
      <c r="C37" s="40"/>
      <c r="D37" s="40"/>
      <c r="E37" s="40"/>
      <c r="F37" s="40"/>
      <c r="G37" s="40"/>
      <c r="H37" s="28"/>
    </row>
    <row r="38" spans="1:8" s="29" customFormat="1" ht="15" customHeight="1">
      <c r="A38" s="8"/>
      <c r="B38" s="8"/>
      <c r="C38" s="18"/>
      <c r="D38" s="18"/>
      <c r="E38" s="18"/>
      <c r="F38" s="18"/>
      <c r="G38" s="18"/>
      <c r="H38" s="28"/>
    </row>
    <row r="39" spans="1:8" s="29" customFormat="1" ht="15" customHeight="1">
      <c r="A39" s="8"/>
      <c r="B39" s="8"/>
      <c r="C39" s="18"/>
      <c r="D39" s="18"/>
      <c r="E39" s="18"/>
      <c r="F39" s="18"/>
      <c r="G39" s="18"/>
      <c r="H39" s="28"/>
    </row>
    <row r="40" spans="1:8" s="29" customFormat="1" ht="15" customHeight="1">
      <c r="A40" s="8"/>
      <c r="B40" s="8"/>
      <c r="C40" s="18"/>
      <c r="D40" s="18"/>
      <c r="E40" s="18"/>
      <c r="F40" s="18"/>
      <c r="G40" s="18"/>
      <c r="H40" s="28"/>
    </row>
    <row r="41" spans="1:8" s="29" customFormat="1" ht="15" customHeight="1">
      <c r="A41" s="8"/>
      <c r="B41" s="8"/>
      <c r="C41" s="18"/>
      <c r="D41" s="18"/>
      <c r="E41" s="18"/>
      <c r="F41" s="18"/>
      <c r="G41" s="18"/>
      <c r="H41" s="28"/>
    </row>
    <row r="42" ht="14.25" customHeight="1">
      <c r="H42" s="28"/>
    </row>
    <row r="43" ht="11.25">
      <c r="H43" s="28"/>
    </row>
    <row r="44" spans="2:8" ht="11.25">
      <c r="B44" s="46"/>
      <c r="C44" s="19"/>
      <c r="D44" s="19"/>
      <c r="E44" s="19"/>
      <c r="F44" s="19"/>
      <c r="G44" s="19"/>
      <c r="H44" s="28"/>
    </row>
    <row r="45" spans="2:8" ht="11.25">
      <c r="B45" s="46"/>
      <c r="H45" s="28"/>
    </row>
    <row r="46" ht="11.25">
      <c r="H46" s="28"/>
    </row>
  </sheetData>
  <sheetProtection selectLockedCells="1" selectUnlockedCells="1"/>
  <printOptions horizontalCentered="1"/>
  <pageMargins left="0.61" right="0.42" top="0.5511811023622047" bottom="0.2755905511811024" header="0.2362204724409449" footer="0"/>
  <pageSetup cellComments="asDisplayed" fitToHeight="2" horizontalDpi="300" verticalDpi="300" orientation="portrait" paperSize="9" r:id="rId1"/>
  <headerFooter alignWithMargins="0">
    <oddFooter xml:space="preserve">&amp;L&amp;"MS Serif,Standard"&amp;6  &amp;D &amp;T   &amp;F &amp;A&amp;C&amp;"Times New Roman,Standard"&amp;8 &amp;R&amp;"Times New Roman,Standard"&amp;8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0"/>
  <sheetViews>
    <sheetView workbookViewId="0" topLeftCell="A1">
      <selection activeCell="P24" sqref="P24"/>
    </sheetView>
  </sheetViews>
  <sheetFormatPr defaultColWidth="11.421875" defaultRowHeight="12.75"/>
  <cols>
    <col min="1" max="1" width="5.00390625" style="22" customWidth="1"/>
    <col min="2" max="2" width="60.8515625" style="24" customWidth="1"/>
    <col min="3" max="3" width="12.00390625" style="24" customWidth="1"/>
    <col min="4" max="6" width="2.140625" style="24" customWidth="1"/>
    <col min="7" max="7" width="7.421875" style="24" customWidth="1"/>
    <col min="8" max="8" width="6.28125" style="25" customWidth="1"/>
    <col min="9" max="17" width="6.28125" style="23" customWidth="1"/>
    <col min="18" max="19" width="6.28125" style="1" customWidth="1"/>
    <col min="20" max="16384" width="11.421875" style="1" customWidth="1"/>
  </cols>
  <sheetData>
    <row r="1" spans="1:20" s="3" customFormat="1" ht="13.5" customHeight="1">
      <c r="A1" s="21"/>
      <c r="B1" s="6"/>
      <c r="C1" s="6"/>
      <c r="D1" s="26"/>
      <c r="E1" s="26"/>
      <c r="F1" s="6"/>
      <c r="G1" s="6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</row>
    <row r="2" spans="1:20" s="7" customFormat="1" ht="13.5" customHeight="1">
      <c r="A2" s="51"/>
      <c r="B2" s="20"/>
      <c r="C2" s="20"/>
      <c r="D2" s="20"/>
      <c r="E2" s="20"/>
      <c r="F2" s="20"/>
      <c r="G2" s="45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</row>
    <row r="3" spans="1:7" s="7" customFormat="1" ht="13.5" customHeight="1">
      <c r="A3" s="269"/>
      <c r="B3" s="20"/>
      <c r="C3" s="20"/>
      <c r="D3" s="20"/>
      <c r="E3" s="20"/>
      <c r="F3" s="20"/>
      <c r="G3" s="27"/>
    </row>
    <row r="4" spans="1:8" s="3" customFormat="1" ht="11.25">
      <c r="A4" s="278"/>
      <c r="B4" s="279"/>
      <c r="C4" s="279"/>
      <c r="D4" s="279"/>
      <c r="E4" s="279"/>
      <c r="F4" s="279"/>
      <c r="G4" s="280"/>
      <c r="H4" s="270"/>
    </row>
    <row r="5" spans="1:8" s="3" customFormat="1" ht="13.5" customHeight="1">
      <c r="A5" s="281" t="s">
        <v>35</v>
      </c>
      <c r="B5" s="9"/>
      <c r="C5" s="9"/>
      <c r="D5" s="9"/>
      <c r="E5" s="9"/>
      <c r="F5" s="9"/>
      <c r="G5" s="282"/>
      <c r="H5" s="270"/>
    </row>
    <row r="6" spans="1:8" s="3" customFormat="1" ht="13.5" customHeight="1">
      <c r="A6" s="283"/>
      <c r="B6" s="9"/>
      <c r="C6" s="9"/>
      <c r="D6" s="9"/>
      <c r="E6" s="9"/>
      <c r="F6" s="9"/>
      <c r="G6" s="282"/>
      <c r="H6" s="270"/>
    </row>
    <row r="7" spans="1:8" s="3" customFormat="1" ht="12.75" customHeight="1">
      <c r="A7" s="284"/>
      <c r="B7" s="272" t="s">
        <v>114</v>
      </c>
      <c r="C7" s="35"/>
      <c r="D7" s="35"/>
      <c r="E7" s="35"/>
      <c r="F7" s="35"/>
      <c r="G7" s="285"/>
      <c r="H7" s="270"/>
    </row>
    <row r="8" spans="1:8" s="3" customFormat="1" ht="12.75" customHeight="1">
      <c r="A8" s="284"/>
      <c r="B8" s="272" t="s">
        <v>116</v>
      </c>
      <c r="C8" s="35"/>
      <c r="D8" s="35"/>
      <c r="E8" s="35"/>
      <c r="F8" s="35"/>
      <c r="G8" s="285"/>
      <c r="H8" s="270"/>
    </row>
    <row r="9" spans="1:8" s="70" customFormat="1" ht="13.5" customHeight="1">
      <c r="A9" s="286"/>
      <c r="B9" s="273" t="s">
        <v>115</v>
      </c>
      <c r="C9" s="85"/>
      <c r="D9" s="85"/>
      <c r="E9" s="85"/>
      <c r="F9" s="85"/>
      <c r="G9" s="287"/>
      <c r="H9" s="274"/>
    </row>
    <row r="10" spans="1:8" s="70" customFormat="1" ht="13.5" customHeight="1">
      <c r="A10" s="286"/>
      <c r="B10" s="85" t="s">
        <v>98</v>
      </c>
      <c r="C10" s="85"/>
      <c r="D10" s="85"/>
      <c r="E10" s="85"/>
      <c r="F10" s="85"/>
      <c r="G10" s="287"/>
      <c r="H10" s="274"/>
    </row>
    <row r="11" spans="1:8" s="70" customFormat="1" ht="13.5" customHeight="1">
      <c r="A11" s="286"/>
      <c r="B11" s="85" t="s">
        <v>99</v>
      </c>
      <c r="C11" s="85"/>
      <c r="D11" s="85"/>
      <c r="E11" s="85"/>
      <c r="F11" s="85"/>
      <c r="G11" s="287"/>
      <c r="H11" s="274"/>
    </row>
    <row r="12" spans="1:8" s="70" customFormat="1" ht="13.5" customHeight="1">
      <c r="A12" s="286"/>
      <c r="B12" s="85" t="s">
        <v>100</v>
      </c>
      <c r="C12" s="85"/>
      <c r="D12" s="85"/>
      <c r="E12" s="85"/>
      <c r="F12" s="85"/>
      <c r="G12" s="287"/>
      <c r="H12" s="274"/>
    </row>
    <row r="13" spans="1:8" s="3" customFormat="1" ht="13.5" customHeight="1">
      <c r="A13" s="288"/>
      <c r="B13" s="35"/>
      <c r="C13" s="35"/>
      <c r="D13" s="35"/>
      <c r="E13" s="35"/>
      <c r="F13" s="35"/>
      <c r="G13" s="287"/>
      <c r="H13" s="270"/>
    </row>
    <row r="14" spans="1:8" s="3" customFormat="1" ht="13.5" customHeight="1">
      <c r="A14" s="371" t="s">
        <v>107</v>
      </c>
      <c r="B14" s="131"/>
      <c r="C14" s="294">
        <v>20000</v>
      </c>
      <c r="D14" s="294"/>
      <c r="E14" s="294"/>
      <c r="F14" s="294"/>
      <c r="G14" s="295">
        <f>SUM(B14:F14)</f>
        <v>20000</v>
      </c>
      <c r="H14" s="270"/>
    </row>
    <row r="15" spans="1:8" s="3" customFormat="1" ht="13.5" customHeight="1">
      <c r="A15" s="372" t="s">
        <v>108</v>
      </c>
      <c r="B15" s="296"/>
      <c r="C15" s="297">
        <v>20000</v>
      </c>
      <c r="D15" s="297"/>
      <c r="E15" s="297"/>
      <c r="F15" s="297"/>
      <c r="G15" s="298">
        <f>SUM(B15:F15)</f>
        <v>20000</v>
      </c>
      <c r="H15" s="270"/>
    </row>
    <row r="16" spans="1:8" s="70" customFormat="1" ht="13.5" customHeight="1">
      <c r="A16" s="376" t="s">
        <v>109</v>
      </c>
      <c r="B16" s="299"/>
      <c r="C16" s="300">
        <v>20000</v>
      </c>
      <c r="D16" s="300"/>
      <c r="E16" s="300"/>
      <c r="F16" s="300"/>
      <c r="G16" s="301">
        <f>SUM(B16:F16)</f>
        <v>20000</v>
      </c>
      <c r="H16" s="19"/>
    </row>
    <row r="17" spans="1:8" s="275" customFormat="1" ht="13.5" customHeight="1">
      <c r="A17" s="377" t="s">
        <v>110</v>
      </c>
      <c r="B17" s="302"/>
      <c r="C17" s="302">
        <v>20000</v>
      </c>
      <c r="D17" s="302"/>
      <c r="E17" s="302"/>
      <c r="F17" s="302"/>
      <c r="G17" s="303">
        <f>SUM(B17:F17)</f>
        <v>20000</v>
      </c>
      <c r="H17" s="274"/>
    </row>
    <row r="18" spans="1:8" s="3" customFormat="1" ht="13.5" customHeight="1">
      <c r="A18" s="283"/>
      <c r="B18" s="9"/>
      <c r="C18" s="9"/>
      <c r="D18" s="9"/>
      <c r="E18" s="9"/>
      <c r="F18" s="9"/>
      <c r="G18" s="282"/>
      <c r="H18" s="270"/>
    </row>
    <row r="19" spans="1:8" s="3" customFormat="1" ht="13.5" customHeight="1">
      <c r="A19" s="283"/>
      <c r="B19" s="9"/>
      <c r="C19" s="9"/>
      <c r="D19" s="9"/>
      <c r="E19" s="9"/>
      <c r="F19" s="9"/>
      <c r="G19" s="282"/>
      <c r="H19" s="270"/>
    </row>
    <row r="20" spans="1:8" s="3" customFormat="1" ht="13.5" customHeight="1">
      <c r="A20" s="283"/>
      <c r="B20" s="9"/>
      <c r="C20" s="9"/>
      <c r="D20" s="9"/>
      <c r="E20" s="9"/>
      <c r="F20" s="9"/>
      <c r="G20" s="282"/>
      <c r="H20" s="270"/>
    </row>
    <row r="21" spans="1:8" s="3" customFormat="1" ht="13.5" customHeight="1">
      <c r="A21" s="281" t="s">
        <v>36</v>
      </c>
      <c r="B21" s="9"/>
      <c r="C21" s="9"/>
      <c r="D21" s="9"/>
      <c r="E21" s="9"/>
      <c r="F21" s="9"/>
      <c r="G21" s="282"/>
      <c r="H21" s="270"/>
    </row>
    <row r="22" spans="1:8" s="3" customFormat="1" ht="13.5" customHeight="1">
      <c r="A22" s="289" t="s">
        <v>41</v>
      </c>
      <c r="B22" s="9"/>
      <c r="C22" s="9"/>
      <c r="D22" s="9"/>
      <c r="E22" s="9"/>
      <c r="F22" s="9"/>
      <c r="G22" s="282"/>
      <c r="H22" s="270"/>
    </row>
    <row r="23" spans="1:8" s="3" customFormat="1" ht="13.5" customHeight="1">
      <c r="A23" s="290"/>
      <c r="B23" s="9"/>
      <c r="C23" s="9"/>
      <c r="D23" s="9"/>
      <c r="E23" s="9"/>
      <c r="F23" s="9"/>
      <c r="G23" s="282"/>
      <c r="H23" s="270"/>
    </row>
    <row r="24" spans="1:8" s="70" customFormat="1" ht="13.5" customHeight="1">
      <c r="A24" s="286"/>
      <c r="B24" s="85"/>
      <c r="C24" s="85"/>
      <c r="D24" s="85"/>
      <c r="E24" s="85"/>
      <c r="F24" s="85"/>
      <c r="G24" s="287"/>
      <c r="H24" s="274"/>
    </row>
    <row r="25" spans="1:8" s="3" customFormat="1" ht="13.5" customHeight="1">
      <c r="A25" s="288"/>
      <c r="B25" s="35"/>
      <c r="C25" s="35"/>
      <c r="D25" s="35"/>
      <c r="E25" s="35"/>
      <c r="F25" s="35"/>
      <c r="G25" s="287"/>
      <c r="H25" s="270"/>
    </row>
    <row r="26" spans="1:8" s="3" customFormat="1" ht="13.5" customHeight="1">
      <c r="A26" s="371" t="s">
        <v>107</v>
      </c>
      <c r="B26" s="131"/>
      <c r="C26" s="294">
        <f>SUM(C14*0.22)</f>
        <v>4400</v>
      </c>
      <c r="D26" s="294"/>
      <c r="E26" s="294"/>
      <c r="F26" s="294"/>
      <c r="G26" s="295">
        <f>SUM(B26:F26)</f>
        <v>4400</v>
      </c>
      <c r="H26" s="270"/>
    </row>
    <row r="27" spans="1:8" s="3" customFormat="1" ht="13.5" customHeight="1">
      <c r="A27" s="372" t="s">
        <v>108</v>
      </c>
      <c r="B27" s="296"/>
      <c r="C27" s="297">
        <f>SUM(C15*0.22)</f>
        <v>4400</v>
      </c>
      <c r="D27" s="297"/>
      <c r="E27" s="297"/>
      <c r="F27" s="297"/>
      <c r="G27" s="298">
        <f>SUM(B27:F27)</f>
        <v>4400</v>
      </c>
      <c r="H27" s="270"/>
    </row>
    <row r="28" spans="1:8" s="70" customFormat="1" ht="13.5" customHeight="1">
      <c r="A28" s="376" t="s">
        <v>109</v>
      </c>
      <c r="B28" s="299"/>
      <c r="C28" s="300">
        <f>SUM(C16*0.22)</f>
        <v>4400</v>
      </c>
      <c r="D28" s="300"/>
      <c r="E28" s="300"/>
      <c r="F28" s="300"/>
      <c r="G28" s="301">
        <f>SUM(B28:F28)</f>
        <v>4400</v>
      </c>
      <c r="H28" s="274"/>
    </row>
    <row r="29" spans="1:8" s="275" customFormat="1" ht="13.5" customHeight="1">
      <c r="A29" s="374" t="s">
        <v>110</v>
      </c>
      <c r="B29" s="304"/>
      <c r="C29" s="304">
        <f>SUM(C17*0.22)</f>
        <v>4400</v>
      </c>
      <c r="D29" s="304"/>
      <c r="E29" s="304"/>
      <c r="F29" s="304"/>
      <c r="G29" s="305">
        <f>SUM(B29:F29)</f>
        <v>4400</v>
      </c>
      <c r="H29" s="274"/>
    </row>
    <row r="30" spans="1:17" s="3" customFormat="1" ht="11.25">
      <c r="A30" s="291"/>
      <c r="B30" s="292"/>
      <c r="C30" s="292"/>
      <c r="D30" s="292"/>
      <c r="E30" s="292"/>
      <c r="F30" s="292"/>
      <c r="G30" s="293"/>
      <c r="H30" s="276"/>
      <c r="I30" s="277"/>
      <c r="J30" s="277"/>
      <c r="K30" s="277"/>
      <c r="L30" s="277"/>
      <c r="M30" s="277"/>
      <c r="N30" s="277"/>
      <c r="O30" s="277"/>
      <c r="P30" s="277"/>
      <c r="Q30" s="277"/>
    </row>
  </sheetData>
  <sheetProtection selectLockedCells="1" selectUnlockedCells="1"/>
  <printOptions horizontalCentered="1"/>
  <pageMargins left="0.61" right="0.28" top="0.58" bottom="0.2755905511811024" header="0.2362204724409449" footer="0"/>
  <pageSetup fitToHeight="1" fitToWidth="1" horizontalDpi="300" verticalDpi="300" orientation="portrait" paperSize="9" r:id="rId1"/>
  <headerFooter alignWithMargins="0">
    <oddFooter>&amp;L&amp;"MS Serif,Standard"&amp;6   &amp;D &amp;T   &amp;F 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32"/>
  <sheetViews>
    <sheetView workbookViewId="0" topLeftCell="A1">
      <selection activeCell="B19" sqref="B19"/>
    </sheetView>
  </sheetViews>
  <sheetFormatPr defaultColWidth="11.421875" defaultRowHeight="12.75" customHeight="1"/>
  <cols>
    <col min="1" max="1" width="6.140625" style="1" customWidth="1"/>
    <col min="2" max="2" width="56.57421875" style="1" customWidth="1"/>
    <col min="3" max="3" width="3.421875" style="1" customWidth="1"/>
    <col min="4" max="4" width="2.57421875" style="1" customWidth="1"/>
    <col min="5" max="5" width="12.28125" style="1" customWidth="1"/>
    <col min="6" max="9" width="2.7109375" style="1" customWidth="1"/>
    <col min="10" max="10" width="9.7109375" style="1" customWidth="1"/>
    <col min="11" max="32" width="11.421875" style="36" customWidth="1"/>
    <col min="33" max="16384" width="11.421875" style="1" customWidth="1"/>
  </cols>
  <sheetData>
    <row r="1" spans="1:32" s="3" customFormat="1" ht="13.5" customHeight="1">
      <c r="A1" s="248"/>
      <c r="B1" s="328"/>
      <c r="C1" s="316"/>
      <c r="D1" s="316"/>
      <c r="E1" s="317"/>
      <c r="F1" s="236"/>
      <c r="G1" s="236"/>
      <c r="H1" s="236"/>
      <c r="I1" s="236"/>
      <c r="J1" s="318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</row>
    <row r="2" spans="1:32" s="3" customFormat="1" ht="13.5" customHeight="1">
      <c r="A2" s="250"/>
      <c r="E2" s="307"/>
      <c r="F2" s="6"/>
      <c r="G2" s="6"/>
      <c r="H2" s="6"/>
      <c r="I2" s="6"/>
      <c r="J2" s="319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</row>
    <row r="3" spans="1:32" s="7" customFormat="1" ht="13.5" customHeight="1">
      <c r="A3" s="320"/>
      <c r="B3" s="51"/>
      <c r="C3" s="51"/>
      <c r="D3" s="51"/>
      <c r="E3" s="20"/>
      <c r="F3" s="20"/>
      <c r="G3" s="20"/>
      <c r="H3" s="20"/>
      <c r="I3" s="20"/>
      <c r="J3" s="321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</row>
    <row r="4" spans="1:32" s="3" customFormat="1" ht="13.5" customHeight="1">
      <c r="A4" s="223" t="s">
        <v>38</v>
      </c>
      <c r="B4" s="63"/>
      <c r="C4" s="271"/>
      <c r="D4" s="308"/>
      <c r="E4" s="9"/>
      <c r="F4" s="9"/>
      <c r="G4" s="9"/>
      <c r="H4" s="9"/>
      <c r="I4" s="9"/>
      <c r="J4" s="322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</row>
    <row r="5" spans="1:32" s="3" customFormat="1" ht="13.5" customHeight="1">
      <c r="A5" s="223"/>
      <c r="B5" s="63"/>
      <c r="C5" s="271"/>
      <c r="D5" s="308"/>
      <c r="E5" s="9"/>
      <c r="F5" s="9"/>
      <c r="G5" s="9"/>
      <c r="H5" s="9"/>
      <c r="I5" s="9"/>
      <c r="J5" s="322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</row>
    <row r="6" spans="1:32" s="3" customFormat="1" ht="13.5" customHeight="1">
      <c r="A6" s="223"/>
      <c r="B6" s="63"/>
      <c r="C6" s="271"/>
      <c r="D6" s="308"/>
      <c r="E6" s="9"/>
      <c r="F6" s="9"/>
      <c r="G6" s="9"/>
      <c r="H6" s="9"/>
      <c r="I6" s="9"/>
      <c r="J6" s="322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</row>
    <row r="7" spans="1:32" s="3" customFormat="1" ht="13.5" customHeight="1">
      <c r="A7" s="225" t="s">
        <v>105</v>
      </c>
      <c r="B7" s="63"/>
      <c r="C7" s="271"/>
      <c r="D7" s="308"/>
      <c r="E7" s="9"/>
      <c r="F7" s="9"/>
      <c r="G7" s="9"/>
      <c r="H7" s="9"/>
      <c r="I7" s="9"/>
      <c r="J7" s="322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</row>
    <row r="8" spans="1:10" s="70" customFormat="1" ht="13.5" customHeight="1">
      <c r="A8" s="42"/>
      <c r="B8" s="43"/>
      <c r="C8" s="85"/>
      <c r="D8" s="196"/>
      <c r="E8" s="85"/>
      <c r="F8" s="85"/>
      <c r="G8" s="85"/>
      <c r="H8" s="85"/>
      <c r="I8" s="85"/>
      <c r="J8" s="323"/>
    </row>
    <row r="9" spans="1:32" s="309" customFormat="1" ht="13.5" customHeight="1">
      <c r="A9" s="369" t="s">
        <v>60</v>
      </c>
      <c r="B9" s="130"/>
      <c r="C9" s="129"/>
      <c r="D9" s="310"/>
      <c r="E9" s="129">
        <v>140000</v>
      </c>
      <c r="F9" s="129"/>
      <c r="G9" s="129"/>
      <c r="H9" s="129"/>
      <c r="I9" s="129"/>
      <c r="J9" s="370">
        <f>SUM(E9:I9)</f>
        <v>140000</v>
      </c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</row>
    <row r="10" spans="1:10" s="70" customFormat="1" ht="13.5" customHeight="1">
      <c r="A10" s="42"/>
      <c r="B10" s="43"/>
      <c r="C10" s="85"/>
      <c r="D10" s="196"/>
      <c r="E10" s="85"/>
      <c r="F10" s="85"/>
      <c r="G10" s="85"/>
      <c r="H10" s="85"/>
      <c r="I10" s="85"/>
      <c r="J10" s="287"/>
    </row>
    <row r="11" spans="1:10" s="70" customFormat="1" ht="13.5" customHeight="1">
      <c r="A11" s="42"/>
      <c r="B11" s="43" t="s">
        <v>101</v>
      </c>
      <c r="C11" s="85"/>
      <c r="D11" s="196"/>
      <c r="E11" s="85"/>
      <c r="F11" s="85"/>
      <c r="G11" s="85"/>
      <c r="H11" s="85"/>
      <c r="I11" s="85"/>
      <c r="J11" s="287"/>
    </row>
    <row r="12" spans="1:10" s="70" customFormat="1" ht="13.5" customHeight="1">
      <c r="A12" s="42"/>
      <c r="B12" s="43" t="s">
        <v>70</v>
      </c>
      <c r="C12" s="85"/>
      <c r="D12" s="196"/>
      <c r="E12" s="85"/>
      <c r="F12" s="85"/>
      <c r="G12" s="85"/>
      <c r="H12" s="85"/>
      <c r="I12" s="85"/>
      <c r="J12" s="287"/>
    </row>
    <row r="13" spans="1:10" s="70" customFormat="1" ht="13.5" customHeight="1">
      <c r="A13" s="42"/>
      <c r="B13" s="43" t="s">
        <v>71</v>
      </c>
      <c r="C13" s="85"/>
      <c r="D13" s="196"/>
      <c r="E13" s="85"/>
      <c r="F13" s="85"/>
      <c r="G13" s="85"/>
      <c r="H13" s="85"/>
      <c r="I13" s="85"/>
      <c r="J13" s="287"/>
    </row>
    <row r="14" spans="1:10" s="70" customFormat="1" ht="13.5" customHeight="1">
      <c r="A14" s="42"/>
      <c r="B14" s="43" t="s">
        <v>102</v>
      </c>
      <c r="C14" s="85"/>
      <c r="D14" s="196"/>
      <c r="E14" s="85"/>
      <c r="F14" s="85"/>
      <c r="G14" s="85"/>
      <c r="H14" s="85"/>
      <c r="I14" s="85"/>
      <c r="J14" s="287"/>
    </row>
    <row r="15" spans="1:10" s="70" customFormat="1" ht="13.5" customHeight="1">
      <c r="A15" s="42"/>
      <c r="B15" s="43" t="s">
        <v>103</v>
      </c>
      <c r="C15" s="85"/>
      <c r="D15" s="196"/>
      <c r="E15" s="85"/>
      <c r="F15" s="85"/>
      <c r="G15" s="85"/>
      <c r="H15" s="85"/>
      <c r="I15" s="85"/>
      <c r="J15" s="287"/>
    </row>
    <row r="16" spans="1:10" s="70" customFormat="1" ht="13.5" customHeight="1">
      <c r="A16" s="42"/>
      <c r="B16" s="43" t="s">
        <v>111</v>
      </c>
      <c r="C16" s="85"/>
      <c r="D16" s="196"/>
      <c r="E16" s="85"/>
      <c r="F16" s="85"/>
      <c r="G16" s="85"/>
      <c r="H16" s="85"/>
      <c r="I16" s="85"/>
      <c r="J16" s="287"/>
    </row>
    <row r="17" spans="1:32" s="3" customFormat="1" ht="13.5" customHeight="1">
      <c r="A17" s="220"/>
      <c r="B17" s="13" t="s">
        <v>112</v>
      </c>
      <c r="C17" s="35"/>
      <c r="D17" s="197"/>
      <c r="E17" s="35"/>
      <c r="F17" s="35"/>
      <c r="G17" s="35"/>
      <c r="H17" s="35"/>
      <c r="I17" s="35"/>
      <c r="J17" s="285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</row>
    <row r="18" spans="1:32" s="3" customFormat="1" ht="13.5" customHeight="1">
      <c r="A18" s="220"/>
      <c r="B18" s="13"/>
      <c r="C18" s="35"/>
      <c r="D18" s="197"/>
      <c r="E18" s="35"/>
      <c r="F18" s="35"/>
      <c r="G18" s="35"/>
      <c r="H18" s="35"/>
      <c r="I18" s="35"/>
      <c r="J18" s="285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</row>
    <row r="19" spans="1:32" s="3" customFormat="1" ht="13.5" customHeight="1">
      <c r="A19" s="220"/>
      <c r="B19" s="13"/>
      <c r="C19" s="35"/>
      <c r="D19" s="197"/>
      <c r="E19" s="35"/>
      <c r="F19" s="35"/>
      <c r="G19" s="35"/>
      <c r="H19" s="35"/>
      <c r="I19" s="35"/>
      <c r="J19" s="285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</row>
    <row r="20" spans="1:32" s="3" customFormat="1" ht="13.5" customHeight="1">
      <c r="A20" s="220"/>
      <c r="B20" s="13"/>
      <c r="C20" s="35"/>
      <c r="D20" s="197"/>
      <c r="E20" s="35"/>
      <c r="F20" s="35"/>
      <c r="G20" s="35"/>
      <c r="H20" s="35"/>
      <c r="I20" s="35"/>
      <c r="J20" s="285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</row>
    <row r="21" spans="1:32" s="3" customFormat="1" ht="13.5" customHeight="1">
      <c r="A21" s="371" t="s">
        <v>107</v>
      </c>
      <c r="B21" s="329"/>
      <c r="C21" s="131"/>
      <c r="D21" s="311"/>
      <c r="E21" s="131">
        <f>SUM(E24)</f>
        <v>140000</v>
      </c>
      <c r="F21" s="131"/>
      <c r="G21" s="131"/>
      <c r="H21" s="131"/>
      <c r="I21" s="131"/>
      <c r="J21" s="324">
        <f>SUM(E21:H21)</f>
        <v>140000</v>
      </c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</row>
    <row r="22" spans="1:32" s="3" customFormat="1" ht="13.5" customHeight="1">
      <c r="A22" s="372" t="s">
        <v>108</v>
      </c>
      <c r="B22" s="330"/>
      <c r="C22" s="296"/>
      <c r="D22" s="312"/>
      <c r="E22" s="296">
        <f>SUM(E24)</f>
        <v>140000</v>
      </c>
      <c r="F22" s="296"/>
      <c r="G22" s="296"/>
      <c r="H22" s="296"/>
      <c r="I22" s="296"/>
      <c r="J22" s="325">
        <f>SUM(E22:H22)</f>
        <v>140000</v>
      </c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</row>
    <row r="23" spans="1:32" s="3" customFormat="1" ht="13.5" customHeight="1">
      <c r="A23" s="376" t="s">
        <v>109</v>
      </c>
      <c r="B23" s="331"/>
      <c r="C23" s="299"/>
      <c r="D23" s="313"/>
      <c r="E23" s="299">
        <v>140000</v>
      </c>
      <c r="F23" s="299"/>
      <c r="G23" s="299"/>
      <c r="H23" s="299"/>
      <c r="I23" s="299"/>
      <c r="J23" s="326">
        <f>SUM(E23:H23)</f>
        <v>140000</v>
      </c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</row>
    <row r="24" spans="1:32" s="3" customFormat="1" ht="13.5" customHeight="1">
      <c r="A24" s="374" t="s">
        <v>110</v>
      </c>
      <c r="B24" s="332"/>
      <c r="C24" s="314"/>
      <c r="D24" s="315"/>
      <c r="E24" s="314">
        <v>140000</v>
      </c>
      <c r="F24" s="314"/>
      <c r="G24" s="314"/>
      <c r="H24" s="314"/>
      <c r="I24" s="314"/>
      <c r="J24" s="327">
        <f>SUM(D24:H24)</f>
        <v>140000</v>
      </c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</row>
    <row r="25" spans="1:32" s="3" customFormat="1" ht="13.5" customHeight="1">
      <c r="A25" s="64"/>
      <c r="B25" s="64"/>
      <c r="C25" s="19"/>
      <c r="D25" s="72"/>
      <c r="E25" s="19"/>
      <c r="F25" s="19"/>
      <c r="G25" s="19"/>
      <c r="H25" s="19"/>
      <c r="I25" s="19"/>
      <c r="J25" s="19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</row>
    <row r="26" spans="1:32" s="3" customFormat="1" ht="13.5" customHeight="1">
      <c r="A26" s="70"/>
      <c r="B26" s="70"/>
      <c r="C26" s="19"/>
      <c r="D26" s="72"/>
      <c r="E26" s="9"/>
      <c r="F26" s="9"/>
      <c r="G26" s="9"/>
      <c r="H26" s="9"/>
      <c r="I26" s="9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</row>
    <row r="27" spans="1:32" s="3" customFormat="1" ht="13.5" customHeight="1">
      <c r="A27" s="70"/>
      <c r="B27" s="70"/>
      <c r="C27" s="19"/>
      <c r="D27" s="72"/>
      <c r="E27" s="9"/>
      <c r="F27" s="9"/>
      <c r="G27" s="9"/>
      <c r="H27" s="9"/>
      <c r="I27" s="9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</row>
    <row r="28" spans="1:32" s="3" customFormat="1" ht="13.5" customHeight="1">
      <c r="A28" s="70"/>
      <c r="B28" s="70"/>
      <c r="C28" s="19"/>
      <c r="D28" s="72"/>
      <c r="E28" s="9"/>
      <c r="F28" s="9"/>
      <c r="G28" s="9"/>
      <c r="H28" s="9"/>
      <c r="I28" s="9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</row>
    <row r="29" spans="1:9" ht="13.5" customHeight="1">
      <c r="A29" s="70"/>
      <c r="B29" s="70"/>
      <c r="C29" s="19"/>
      <c r="D29" s="72"/>
      <c r="E29" s="4"/>
      <c r="F29" s="9"/>
      <c r="G29" s="9"/>
      <c r="H29" s="9"/>
      <c r="I29" s="4"/>
    </row>
    <row r="30" spans="1:9" ht="13.5" customHeight="1">
      <c r="A30" s="70"/>
      <c r="B30" s="70"/>
      <c r="C30" s="19"/>
      <c r="D30" s="72"/>
      <c r="E30" s="4"/>
      <c r="F30" s="9"/>
      <c r="G30" s="9"/>
      <c r="H30" s="9"/>
      <c r="I30" s="4"/>
    </row>
    <row r="31" spans="1:9" ht="13.5" customHeight="1">
      <c r="A31" s="70"/>
      <c r="B31" s="70"/>
      <c r="C31" s="19"/>
      <c r="D31" s="72"/>
      <c r="E31" s="34"/>
      <c r="F31" s="9"/>
      <c r="G31" s="9"/>
      <c r="H31" s="9"/>
      <c r="I31" s="4"/>
    </row>
    <row r="32" spans="1:4" ht="12.75" customHeight="1">
      <c r="A32" s="70"/>
      <c r="B32" s="70"/>
      <c r="C32" s="70"/>
      <c r="D32" s="70"/>
    </row>
  </sheetData>
  <sheetProtection selectLockedCells="1" selectUnlockedCells="1"/>
  <printOptions horizontalCentered="1"/>
  <pageMargins left="0.7" right="0.46" top="1.03" bottom="0.3937007874015748" header="0.8661417322834646" footer="0"/>
  <pageSetup fitToHeight="1" fitToWidth="1" horizontalDpi="300" verticalDpi="300" orientation="portrait" paperSize="9" scale="91" r:id="rId1"/>
  <headerFooter alignWithMargins="0">
    <oddFooter xml:space="preserve">&amp;L&amp;"MS Serif,Standard"&amp;6&amp;D &amp;T   &amp;F &amp;A&amp;C&amp;"Times New Roman,Standard"&amp;8 &amp;R&amp;"Times New Roman,Standard"&amp;8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workbookViewId="0" topLeftCell="A1">
      <selection activeCell="B33" sqref="B33"/>
    </sheetView>
  </sheetViews>
  <sheetFormatPr defaultColWidth="11.421875" defaultRowHeight="12.75"/>
  <cols>
    <col min="1" max="1" width="7.00390625" style="1" customWidth="1"/>
    <col min="2" max="2" width="62.8515625" style="1" customWidth="1"/>
    <col min="3" max="3" width="11.8515625" style="4" customWidth="1"/>
    <col min="4" max="6" width="2.8515625" style="4" customWidth="1"/>
    <col min="7" max="7" width="10.7109375" style="4" customWidth="1"/>
    <col min="8" max="16384" width="11.421875" style="1" customWidth="1"/>
  </cols>
  <sheetData>
    <row r="1" spans="1:7" s="3" customFormat="1" ht="18" customHeight="1">
      <c r="A1" s="333" t="s">
        <v>37</v>
      </c>
      <c r="B1" s="334"/>
      <c r="C1" s="279"/>
      <c r="D1" s="279"/>
      <c r="E1" s="279"/>
      <c r="F1" s="279"/>
      <c r="G1" s="280"/>
    </row>
    <row r="2" spans="1:7" s="66" customFormat="1" ht="13.5" customHeight="1">
      <c r="A2" s="336"/>
      <c r="B2" s="65"/>
      <c r="C2" s="20"/>
      <c r="D2" s="20"/>
      <c r="E2" s="20"/>
      <c r="F2" s="20"/>
      <c r="G2" s="335"/>
    </row>
    <row r="3" spans="1:7" s="3" customFormat="1" ht="11.25">
      <c r="A3" s="250"/>
      <c r="C3" s="9"/>
      <c r="D3" s="9"/>
      <c r="E3" s="9"/>
      <c r="F3" s="9"/>
      <c r="G3" s="282"/>
    </row>
    <row r="4" spans="1:7" s="3" customFormat="1" ht="11.25">
      <c r="A4" s="250"/>
      <c r="C4" s="9"/>
      <c r="D4" s="9"/>
      <c r="E4" s="9"/>
      <c r="F4" s="9"/>
      <c r="G4" s="282"/>
    </row>
    <row r="5" spans="1:7" s="3" customFormat="1" ht="15" customHeight="1">
      <c r="A5" s="338" t="s">
        <v>104</v>
      </c>
      <c r="B5" s="339"/>
      <c r="C5" s="19"/>
      <c r="D5" s="9"/>
      <c r="E5" s="9"/>
      <c r="F5" s="9"/>
      <c r="G5" s="282"/>
    </row>
    <row r="6" spans="1:7" s="3" customFormat="1" ht="15" customHeight="1">
      <c r="A6" s="337"/>
      <c r="B6" s="70"/>
      <c r="C6" s="19"/>
      <c r="D6" s="9"/>
      <c r="E6" s="9"/>
      <c r="F6" s="9"/>
      <c r="G6" s="282"/>
    </row>
    <row r="7" spans="1:7" s="3" customFormat="1" ht="12" customHeight="1">
      <c r="A7" s="220" t="s">
        <v>72</v>
      </c>
      <c r="B7" s="13"/>
      <c r="C7" s="129">
        <v>64000</v>
      </c>
      <c r="D7" s="35"/>
      <c r="E7" s="35"/>
      <c r="F7" s="35"/>
      <c r="G7" s="285"/>
    </row>
    <row r="8" spans="1:7" s="3" customFormat="1" ht="13.5" customHeight="1">
      <c r="A8" s="220" t="s">
        <v>51</v>
      </c>
      <c r="B8" s="13"/>
      <c r="C8" s="129">
        <v>67000</v>
      </c>
      <c r="D8" s="35"/>
      <c r="E8" s="35"/>
      <c r="F8" s="35"/>
      <c r="G8" s="285"/>
    </row>
    <row r="9" spans="1:7" s="3" customFormat="1" ht="13.5" customHeight="1">
      <c r="A9" s="220" t="s">
        <v>52</v>
      </c>
      <c r="B9" s="13"/>
      <c r="C9" s="129">
        <v>30000</v>
      </c>
      <c r="D9" s="35"/>
      <c r="E9" s="35"/>
      <c r="F9" s="35"/>
      <c r="G9" s="285"/>
    </row>
    <row r="10" spans="1:8" s="3" customFormat="1" ht="12.75">
      <c r="A10" s="220" t="s">
        <v>75</v>
      </c>
      <c r="B10" s="13"/>
      <c r="C10" s="129">
        <v>17000</v>
      </c>
      <c r="D10" s="35"/>
      <c r="E10" s="35"/>
      <c r="F10" s="35"/>
      <c r="G10" s="285"/>
      <c r="H10" s="9"/>
    </row>
    <row r="11" spans="1:8" s="3" customFormat="1" ht="12.75">
      <c r="A11" s="220"/>
      <c r="B11" s="13"/>
      <c r="C11" s="85"/>
      <c r="D11" s="35"/>
      <c r="E11" s="35"/>
      <c r="F11" s="35"/>
      <c r="G11" s="285"/>
      <c r="H11" s="9"/>
    </row>
    <row r="12" spans="1:8" s="3" customFormat="1" ht="12.75">
      <c r="A12" s="220"/>
      <c r="B12" s="13"/>
      <c r="C12" s="85"/>
      <c r="D12" s="35"/>
      <c r="E12" s="35"/>
      <c r="F12" s="35"/>
      <c r="G12" s="285"/>
      <c r="H12" s="9"/>
    </row>
    <row r="13" spans="1:8" s="3" customFormat="1" ht="12.75">
      <c r="A13" s="220"/>
      <c r="B13" s="13" t="s">
        <v>74</v>
      </c>
      <c r="C13" s="85"/>
      <c r="D13" s="35"/>
      <c r="E13" s="35"/>
      <c r="F13" s="35"/>
      <c r="G13" s="285"/>
      <c r="H13" s="9"/>
    </row>
    <row r="14" spans="1:8" s="3" customFormat="1" ht="12.75">
      <c r="A14" s="220"/>
      <c r="B14" s="13" t="s">
        <v>73</v>
      </c>
      <c r="C14" s="85"/>
      <c r="D14" s="35"/>
      <c r="E14" s="35"/>
      <c r="F14" s="35"/>
      <c r="G14" s="285"/>
      <c r="H14" s="9"/>
    </row>
    <row r="15" spans="1:8" s="3" customFormat="1" ht="12.75">
      <c r="A15" s="220"/>
      <c r="B15" s="13" t="s">
        <v>76</v>
      </c>
      <c r="C15" s="85"/>
      <c r="D15" s="35"/>
      <c r="E15" s="35"/>
      <c r="F15" s="35"/>
      <c r="G15" s="285"/>
      <c r="H15" s="9"/>
    </row>
    <row r="16" spans="1:8" s="3" customFormat="1" ht="12.75">
      <c r="A16" s="220"/>
      <c r="B16" s="13" t="s">
        <v>77</v>
      </c>
      <c r="C16" s="85"/>
      <c r="D16" s="35"/>
      <c r="E16" s="35"/>
      <c r="F16" s="35"/>
      <c r="G16" s="285"/>
      <c r="H16" s="9"/>
    </row>
    <row r="17" spans="1:8" s="3" customFormat="1" ht="12.75">
      <c r="A17" s="220"/>
      <c r="B17" s="13"/>
      <c r="C17" s="85"/>
      <c r="D17" s="35"/>
      <c r="E17" s="35"/>
      <c r="F17" s="35"/>
      <c r="G17" s="285"/>
      <c r="H17" s="9"/>
    </row>
    <row r="18" spans="1:8" s="3" customFormat="1" ht="12.75">
      <c r="A18" s="220"/>
      <c r="B18" s="13"/>
      <c r="C18" s="85"/>
      <c r="D18" s="35"/>
      <c r="E18" s="35"/>
      <c r="F18" s="35"/>
      <c r="G18" s="285"/>
      <c r="H18" s="9"/>
    </row>
    <row r="19" spans="1:8" s="3" customFormat="1" ht="12.75">
      <c r="A19" s="220" t="s">
        <v>43</v>
      </c>
      <c r="B19" s="13"/>
      <c r="C19" s="85">
        <f>SUM(C7:C18)</f>
        <v>178000</v>
      </c>
      <c r="D19" s="35"/>
      <c r="E19" s="35"/>
      <c r="F19" s="35"/>
      <c r="G19" s="285"/>
      <c r="H19" s="9"/>
    </row>
    <row r="20" spans="1:8" s="3" customFormat="1" ht="12.75">
      <c r="A20" s="220"/>
      <c r="B20" s="13"/>
      <c r="C20" s="85"/>
      <c r="D20" s="35"/>
      <c r="E20" s="35"/>
      <c r="F20" s="35"/>
      <c r="G20" s="285"/>
      <c r="H20" s="9"/>
    </row>
    <row r="21" spans="1:8" s="3" customFormat="1" ht="12.75">
      <c r="A21" s="220"/>
      <c r="B21" s="13"/>
      <c r="C21" s="85"/>
      <c r="D21" s="35"/>
      <c r="E21" s="35"/>
      <c r="F21" s="35"/>
      <c r="G21" s="285"/>
      <c r="H21" s="9"/>
    </row>
    <row r="22" spans="1:8" s="3" customFormat="1" ht="12.75">
      <c r="A22" s="220"/>
      <c r="B22" s="13"/>
      <c r="C22" s="85"/>
      <c r="D22" s="35"/>
      <c r="E22" s="35"/>
      <c r="F22" s="35"/>
      <c r="G22" s="285"/>
      <c r="H22" s="9"/>
    </row>
    <row r="23" spans="1:8" s="3" customFormat="1" ht="12.75">
      <c r="A23" s="220"/>
      <c r="B23" s="13"/>
      <c r="C23" s="85"/>
      <c r="D23" s="35"/>
      <c r="E23" s="35"/>
      <c r="F23" s="35"/>
      <c r="G23" s="285"/>
      <c r="H23" s="9"/>
    </row>
    <row r="24" spans="1:7" s="3" customFormat="1" ht="12.75">
      <c r="A24" s="374" t="s">
        <v>110</v>
      </c>
      <c r="B24" s="340"/>
      <c r="C24" s="304">
        <f>SUM(C19)</f>
        <v>178000</v>
      </c>
      <c r="D24" s="314"/>
      <c r="E24" s="314"/>
      <c r="F24" s="314"/>
      <c r="G24" s="305">
        <f>SUM(C24:F24)</f>
        <v>178000</v>
      </c>
    </row>
    <row r="25" spans="1:7" s="3" customFormat="1" ht="12.75">
      <c r="A25" s="373" t="s">
        <v>109</v>
      </c>
      <c r="B25" s="341"/>
      <c r="C25" s="300">
        <f>SUM(C27+15000)</f>
        <v>193000</v>
      </c>
      <c r="D25" s="299"/>
      <c r="E25" s="299"/>
      <c r="F25" s="299"/>
      <c r="G25" s="301">
        <f>SUM(C25:F25)</f>
        <v>193000</v>
      </c>
    </row>
    <row r="26" spans="1:7" s="70" customFormat="1" ht="12.75">
      <c r="A26" s="375" t="s">
        <v>108</v>
      </c>
      <c r="B26" s="342"/>
      <c r="C26" s="297">
        <f>SUM(C27-15000)</f>
        <v>163000</v>
      </c>
      <c r="D26" s="296"/>
      <c r="E26" s="296"/>
      <c r="F26" s="296"/>
      <c r="G26" s="298">
        <f>SUM(C26:F26)</f>
        <v>163000</v>
      </c>
    </row>
    <row r="27" spans="1:7" s="43" customFormat="1" ht="12" customHeight="1">
      <c r="A27" s="371" t="s">
        <v>107</v>
      </c>
      <c r="B27" s="343"/>
      <c r="C27" s="344">
        <f>SUM(C19)</f>
        <v>178000</v>
      </c>
      <c r="D27" s="344"/>
      <c r="E27" s="344"/>
      <c r="F27" s="344"/>
      <c r="G27" s="345">
        <f>SUM(C27:F27)</f>
        <v>178000</v>
      </c>
    </row>
    <row r="28" spans="3:7" s="3" customFormat="1" ht="11.25">
      <c r="C28" s="9"/>
      <c r="D28" s="9"/>
      <c r="E28" s="9"/>
      <c r="F28" s="9"/>
      <c r="G28" s="9"/>
    </row>
    <row r="29" spans="3:7" s="3" customFormat="1" ht="11.25">
      <c r="C29" s="9"/>
      <c r="D29" s="9"/>
      <c r="E29" s="9"/>
      <c r="F29" s="9"/>
      <c r="G29" s="9"/>
    </row>
    <row r="30" spans="3:7" s="3" customFormat="1" ht="11.25">
      <c r="C30" s="9"/>
      <c r="D30" s="9"/>
      <c r="E30" s="9"/>
      <c r="F30" s="9"/>
      <c r="G30" s="9"/>
    </row>
    <row r="31" spans="3:7" s="3" customFormat="1" ht="11.25">
      <c r="C31" s="9"/>
      <c r="D31" s="9"/>
      <c r="E31" s="9"/>
      <c r="F31" s="9"/>
      <c r="G31" s="9"/>
    </row>
  </sheetData>
  <sheetProtection selectLockedCells="1" selectUnlockedCells="1"/>
  <printOptions horizontalCentered="1"/>
  <pageMargins left="0.8" right="0.29" top="0.69" bottom="0.31496062992125984" header="0.15748031496062992" footer="0"/>
  <pageSetup cellComments="asDisplayed" fitToHeight="1" fitToWidth="1" horizontalDpi="300" verticalDpi="300" orientation="portrait" paperSize="9" scale="92" r:id="rId1"/>
  <headerFooter alignWithMargins="0">
    <oddFooter xml:space="preserve">&amp;L&amp;"MS Serif,Standard"&amp;6Abt. KU-C   &amp;D &amp;T   &amp;F &amp;A&amp;C&amp;"Times New Roman,Standard"&amp;8 &amp;R&amp;"Times New Roman,Standard"&amp;8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20"/>
  <sheetViews>
    <sheetView workbookViewId="0" topLeftCell="A1">
      <selection activeCell="B28" sqref="B28"/>
    </sheetView>
  </sheetViews>
  <sheetFormatPr defaultColWidth="11.421875" defaultRowHeight="12.75"/>
  <cols>
    <col min="1" max="1" width="7.57421875" style="2" customWidth="1"/>
    <col min="2" max="2" width="59.7109375" style="2" customWidth="1"/>
    <col min="3" max="3" width="14.57421875" style="2" customWidth="1"/>
    <col min="4" max="5" width="3.28125" style="5" customWidth="1"/>
    <col min="6" max="7" width="3.28125" style="4" customWidth="1"/>
    <col min="8" max="8" width="8.7109375" style="4" customWidth="1"/>
    <col min="9" max="10" width="9.28125" style="4" customWidth="1"/>
    <col min="11" max="13" width="10.00390625" style="4" customWidth="1"/>
    <col min="14" max="23" width="9.28125" style="4" customWidth="1"/>
    <col min="24" max="24" width="10.00390625" style="4" customWidth="1"/>
    <col min="25" max="25" width="10.7109375" style="4" customWidth="1"/>
    <col min="26" max="27" width="8.7109375" style="4" customWidth="1"/>
    <col min="28" max="28" width="9.28125" style="4" customWidth="1"/>
    <col min="29" max="34" width="8.7109375" style="4" customWidth="1"/>
    <col min="35" max="35" width="9.7109375" style="4" customWidth="1"/>
    <col min="36" max="40" width="10.28125" style="4" customWidth="1"/>
    <col min="41" max="16384" width="11.421875" style="1" customWidth="1"/>
  </cols>
  <sheetData>
    <row r="1" spans="1:13" s="3" customFormat="1" ht="13.5" customHeight="1">
      <c r="A1" s="8"/>
      <c r="B1" s="8"/>
      <c r="C1" s="306"/>
      <c r="D1" s="30"/>
      <c r="E1" s="6"/>
      <c r="F1" s="6"/>
      <c r="G1" s="6"/>
      <c r="H1" s="31"/>
      <c r="I1" s="30"/>
      <c r="J1" s="30"/>
      <c r="K1" s="30"/>
      <c r="L1" s="30"/>
      <c r="M1" s="30"/>
    </row>
    <row r="2" spans="1:13" s="7" customFormat="1" ht="13.5" customHeight="1">
      <c r="A2" s="350"/>
      <c r="B2" s="351"/>
      <c r="C2" s="352"/>
      <c r="D2" s="353"/>
      <c r="E2" s="353"/>
      <c r="F2" s="353"/>
      <c r="G2" s="353"/>
      <c r="H2" s="354"/>
      <c r="I2" s="20"/>
      <c r="J2" s="20"/>
      <c r="K2" s="20"/>
      <c r="L2" s="20"/>
      <c r="M2" s="20"/>
    </row>
    <row r="3" spans="1:13" s="7" customFormat="1" ht="13.5" customHeight="1">
      <c r="A3" s="355" t="s">
        <v>39</v>
      </c>
      <c r="B3" s="346"/>
      <c r="C3" s="21"/>
      <c r="D3" s="9"/>
      <c r="E3" s="9"/>
      <c r="F3" s="9"/>
      <c r="G3" s="9"/>
      <c r="H3" s="282"/>
      <c r="I3" s="20"/>
      <c r="J3" s="20"/>
      <c r="K3" s="20"/>
      <c r="L3" s="20"/>
      <c r="M3" s="20"/>
    </row>
    <row r="4" spans="1:13" s="7" customFormat="1" ht="13.5" customHeight="1">
      <c r="A4" s="289"/>
      <c r="B4" s="8"/>
      <c r="C4" s="3"/>
      <c r="D4" s="9"/>
      <c r="E4" s="9"/>
      <c r="F4" s="9"/>
      <c r="G4" s="9"/>
      <c r="H4" s="282"/>
      <c r="I4" s="20"/>
      <c r="J4" s="20"/>
      <c r="K4" s="20"/>
      <c r="L4" s="20"/>
      <c r="M4" s="20"/>
    </row>
    <row r="5" spans="1:13" s="7" customFormat="1" ht="13.5" customHeight="1">
      <c r="A5" s="356"/>
      <c r="B5" s="82"/>
      <c r="C5" s="85"/>
      <c r="D5" s="85"/>
      <c r="E5" s="85"/>
      <c r="F5" s="85"/>
      <c r="G5" s="35"/>
      <c r="H5" s="285"/>
      <c r="I5" s="20"/>
      <c r="J5" s="20"/>
      <c r="K5" s="20"/>
      <c r="L5" s="20"/>
      <c r="M5" s="20"/>
    </row>
    <row r="6" spans="1:13" s="7" customFormat="1" ht="13.5" customHeight="1">
      <c r="A6" s="357"/>
      <c r="B6" s="347" t="s">
        <v>106</v>
      </c>
      <c r="C6" s="85">
        <f>SUM(2800000*0.035)</f>
        <v>98000.00000000001</v>
      </c>
      <c r="D6" s="85"/>
      <c r="E6" s="85"/>
      <c r="F6" s="85"/>
      <c r="G6" s="35"/>
      <c r="H6" s="285">
        <f>SUM(C6:G6)</f>
        <v>98000.00000000001</v>
      </c>
      <c r="I6" s="20"/>
      <c r="J6" s="20"/>
      <c r="K6" s="20"/>
      <c r="L6" s="20"/>
      <c r="M6" s="20"/>
    </row>
    <row r="7" spans="1:13" s="7" customFormat="1" ht="13.5" customHeight="1">
      <c r="A7" s="357"/>
      <c r="B7" s="347"/>
      <c r="C7" s="85"/>
      <c r="D7" s="85"/>
      <c r="E7" s="85"/>
      <c r="F7" s="85"/>
      <c r="G7" s="35"/>
      <c r="H7" s="285"/>
      <c r="I7" s="20"/>
      <c r="J7" s="20"/>
      <c r="K7" s="20"/>
      <c r="L7" s="20"/>
      <c r="M7" s="20"/>
    </row>
    <row r="8" spans="1:13" s="7" customFormat="1" ht="13.5" customHeight="1">
      <c r="A8" s="357"/>
      <c r="B8" s="347" t="s">
        <v>78</v>
      </c>
      <c r="C8" s="85"/>
      <c r="D8" s="85"/>
      <c r="E8" s="85"/>
      <c r="F8" s="85"/>
      <c r="G8" s="35"/>
      <c r="H8" s="285"/>
      <c r="I8" s="20"/>
      <c r="J8" s="20"/>
      <c r="K8" s="20"/>
      <c r="L8" s="20"/>
      <c r="M8" s="20"/>
    </row>
    <row r="9" spans="1:13" s="7" customFormat="1" ht="13.5" customHeight="1">
      <c r="A9" s="357"/>
      <c r="B9" s="347" t="s">
        <v>79</v>
      </c>
      <c r="C9" s="85"/>
      <c r="D9" s="85"/>
      <c r="E9" s="85"/>
      <c r="F9" s="85"/>
      <c r="G9" s="35"/>
      <c r="H9" s="285"/>
      <c r="I9" s="20"/>
      <c r="J9" s="20"/>
      <c r="K9" s="20"/>
      <c r="L9" s="20"/>
      <c r="M9" s="20"/>
    </row>
    <row r="10" spans="1:13" s="7" customFormat="1" ht="13.5" customHeight="1">
      <c r="A10" s="357"/>
      <c r="B10" s="347" t="s">
        <v>80</v>
      </c>
      <c r="C10" s="85"/>
      <c r="D10" s="85"/>
      <c r="E10" s="85"/>
      <c r="F10" s="85"/>
      <c r="G10" s="35"/>
      <c r="H10" s="285"/>
      <c r="I10" s="20"/>
      <c r="J10" s="20"/>
      <c r="K10" s="20"/>
      <c r="L10" s="20"/>
      <c r="M10" s="20"/>
    </row>
    <row r="11" spans="1:13" s="7" customFormat="1" ht="13.5" customHeight="1">
      <c r="A11" s="357"/>
      <c r="B11" s="347"/>
      <c r="C11" s="85"/>
      <c r="D11" s="85"/>
      <c r="E11" s="85"/>
      <c r="F11" s="85"/>
      <c r="G11" s="35"/>
      <c r="H11" s="285"/>
      <c r="I11" s="20"/>
      <c r="J11" s="20"/>
      <c r="K11" s="20"/>
      <c r="L11" s="20"/>
      <c r="M11" s="20"/>
    </row>
    <row r="12" spans="1:13" s="7" customFormat="1" ht="13.5" customHeight="1">
      <c r="A12" s="357"/>
      <c r="B12" s="347"/>
      <c r="C12" s="85"/>
      <c r="D12" s="85"/>
      <c r="E12" s="85"/>
      <c r="F12" s="85"/>
      <c r="G12" s="35"/>
      <c r="H12" s="285"/>
      <c r="I12" s="20"/>
      <c r="J12" s="20"/>
      <c r="K12" s="20"/>
      <c r="L12" s="20"/>
      <c r="M12" s="20"/>
    </row>
    <row r="13" spans="1:13" s="7" customFormat="1" ht="13.5" customHeight="1">
      <c r="A13" s="357"/>
      <c r="B13" s="347"/>
      <c r="C13" s="85"/>
      <c r="D13" s="85"/>
      <c r="E13" s="85"/>
      <c r="F13" s="85"/>
      <c r="G13" s="35"/>
      <c r="H13" s="285"/>
      <c r="I13" s="20"/>
      <c r="J13" s="20"/>
      <c r="K13" s="20"/>
      <c r="L13" s="20"/>
      <c r="M13" s="20"/>
    </row>
    <row r="14" spans="1:13" s="7" customFormat="1" ht="13.5" customHeight="1">
      <c r="A14" s="357"/>
      <c r="B14" s="347"/>
      <c r="C14" s="85"/>
      <c r="D14" s="85"/>
      <c r="E14" s="85"/>
      <c r="F14" s="85"/>
      <c r="G14" s="35"/>
      <c r="H14" s="285"/>
      <c r="I14" s="20"/>
      <c r="J14" s="20"/>
      <c r="K14" s="20"/>
      <c r="L14" s="20"/>
      <c r="M14" s="20"/>
    </row>
    <row r="15" spans="1:13" s="7" customFormat="1" ht="13.5" customHeight="1">
      <c r="A15" s="371" t="s">
        <v>107</v>
      </c>
      <c r="B15" s="329"/>
      <c r="C15" s="294">
        <v>98000</v>
      </c>
      <c r="D15" s="294"/>
      <c r="E15" s="294"/>
      <c r="F15" s="294"/>
      <c r="G15" s="294"/>
      <c r="H15" s="295">
        <f>SUM(C15:G15)</f>
        <v>98000</v>
      </c>
      <c r="I15" s="20"/>
      <c r="J15" s="20"/>
      <c r="K15" s="20"/>
      <c r="L15" s="20"/>
      <c r="M15" s="20"/>
    </row>
    <row r="16" spans="1:13" s="7" customFormat="1" ht="13.5" customHeight="1">
      <c r="A16" s="372" t="s">
        <v>108</v>
      </c>
      <c r="B16" s="330"/>
      <c r="C16" s="297">
        <v>98000</v>
      </c>
      <c r="D16" s="297"/>
      <c r="E16" s="297"/>
      <c r="F16" s="297"/>
      <c r="G16" s="297"/>
      <c r="H16" s="298">
        <f>SUM(C16:G16)</f>
        <v>98000</v>
      </c>
      <c r="I16" s="20"/>
      <c r="J16" s="20"/>
      <c r="K16" s="20"/>
      <c r="L16" s="20"/>
      <c r="M16" s="20"/>
    </row>
    <row r="17" spans="1:40" s="70" customFormat="1" ht="12.75">
      <c r="A17" s="373" t="s">
        <v>109</v>
      </c>
      <c r="B17" s="348"/>
      <c r="C17" s="349">
        <v>98000</v>
      </c>
      <c r="D17" s="349"/>
      <c r="E17" s="349"/>
      <c r="F17" s="349"/>
      <c r="G17" s="349"/>
      <c r="H17" s="358">
        <f>SUM(C17:G17)</f>
        <v>98000</v>
      </c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</row>
    <row r="18" spans="1:40" s="3" customFormat="1" ht="12.75">
      <c r="A18" s="374" t="s">
        <v>110</v>
      </c>
      <c r="B18" s="332"/>
      <c r="C18" s="304">
        <f>SUM(C5:C6)</f>
        <v>98000.00000000001</v>
      </c>
      <c r="D18" s="304"/>
      <c r="E18" s="304"/>
      <c r="F18" s="304"/>
      <c r="G18" s="304"/>
      <c r="H18" s="305">
        <f>SUM(C18:G18)</f>
        <v>98000.00000000001</v>
      </c>
      <c r="I18" s="1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</row>
    <row r="19" spans="1:40" s="70" customFormat="1" ht="12.75">
      <c r="A19" s="86"/>
      <c r="B19" s="86"/>
      <c r="C19" s="64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</row>
    <row r="20" spans="1:40" s="70" customFormat="1" ht="12.75">
      <c r="A20" s="347"/>
      <c r="B20" s="347"/>
      <c r="C20" s="64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</row>
  </sheetData>
  <sheetProtection selectLockedCells="1" selectUnlockedCells="1"/>
  <printOptions horizontalCentered="1"/>
  <pageMargins left="0.54" right="0.39" top="1" bottom="0.3937007874015748" header="0.4724409448818898" footer="0"/>
  <pageSetup fitToHeight="1" fitToWidth="1" horizontalDpi="300" verticalDpi="300" orientation="portrait" paperSize="9" scale="92" r:id="rId1"/>
  <headerFooter alignWithMargins="0">
    <oddFooter xml:space="preserve">&amp;L&amp;"MS Serif,Standard"&amp;6&amp;D &amp;T   &amp;F &amp;A&amp;C&amp;"Times New Roman,Standard"&amp;8 &amp;R&amp;"Times New Roman,Standard"&amp;8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H78"/>
  <sheetViews>
    <sheetView tabSelected="1" zoomScale="80" zoomScaleNormal="80" workbookViewId="0" topLeftCell="A16">
      <selection activeCell="H66" sqref="H66"/>
    </sheetView>
  </sheetViews>
  <sheetFormatPr defaultColWidth="11.421875" defaultRowHeight="12.75"/>
  <cols>
    <col min="1" max="1" width="2.7109375" style="39" customWidth="1"/>
    <col min="2" max="2" width="23.00390625" style="0" customWidth="1"/>
    <col min="3" max="3" width="16.140625" style="0" customWidth="1"/>
    <col min="4" max="4" width="14.00390625" style="0" customWidth="1"/>
    <col min="7" max="7" width="15.421875" style="0" customWidth="1"/>
    <col min="8" max="8" width="13.28125" style="39" customWidth="1"/>
  </cols>
  <sheetData>
    <row r="1" spans="1:7" s="39" customFormat="1" ht="15.75">
      <c r="A1" s="61"/>
      <c r="B1" s="61" t="s">
        <v>86</v>
      </c>
      <c r="E1"/>
      <c r="F1"/>
      <c r="G1"/>
    </row>
    <row r="2" spans="1:7" s="39" customFormat="1" ht="15.75">
      <c r="A2" s="61"/>
      <c r="B2" s="61"/>
      <c r="E2"/>
      <c r="F2"/>
      <c r="G2"/>
    </row>
    <row r="3" spans="2:4" ht="12.75">
      <c r="B3" s="39"/>
      <c r="C3" s="44"/>
      <c r="D3" s="44"/>
    </row>
    <row r="4" spans="2:4" ht="12.75">
      <c r="B4" s="39" t="s">
        <v>25</v>
      </c>
      <c r="C4" s="44"/>
      <c r="D4" s="44"/>
    </row>
    <row r="5" spans="2:4" ht="12.75">
      <c r="B5" s="39" t="s">
        <v>45</v>
      </c>
      <c r="C5" s="44"/>
      <c r="D5" s="44"/>
    </row>
    <row r="6" spans="2:4" ht="12.75">
      <c r="B6" s="73">
        <f>SUM(420*3.5/100)</f>
        <v>14.7</v>
      </c>
      <c r="C6" s="44"/>
      <c r="D6" s="44"/>
    </row>
    <row r="7" spans="2:4" ht="7.5" customHeight="1">
      <c r="B7" s="39"/>
      <c r="C7" s="37"/>
      <c r="D7" s="44"/>
    </row>
    <row r="8" spans="2:4" ht="7.5" customHeight="1">
      <c r="B8" s="39"/>
      <c r="C8" s="44"/>
      <c r="D8" s="44"/>
    </row>
    <row r="9" spans="1:8" s="69" customFormat="1" ht="7.5" customHeight="1">
      <c r="A9" s="71"/>
      <c r="B9" s="71"/>
      <c r="C9" s="74"/>
      <c r="D9" s="52"/>
      <c r="E9" s="39"/>
      <c r="F9" s="39"/>
      <c r="G9" s="39"/>
      <c r="H9" s="62"/>
    </row>
    <row r="10" spans="1:8" s="69" customFormat="1" ht="12.75">
      <c r="A10" s="71"/>
      <c r="B10" s="44"/>
      <c r="C10" s="62"/>
      <c r="D10" s="62"/>
      <c r="E10" s="62"/>
      <c r="F10"/>
      <c r="G10"/>
      <c r="H10"/>
    </row>
    <row r="11" spans="1:8" s="69" customFormat="1" ht="12.75">
      <c r="A11" s="71"/>
      <c r="B11" s="44"/>
      <c r="C11" s="44"/>
      <c r="D11" s="62"/>
      <c r="E11" s="39"/>
      <c r="F11"/>
      <c r="G11"/>
      <c r="H11"/>
    </row>
    <row r="12" spans="1:8" s="69" customFormat="1" ht="12.75">
      <c r="A12" s="71"/>
      <c r="B12" s="138">
        <f>SUM(GuV!D39)</f>
        <v>31813.999999999985</v>
      </c>
      <c r="C12" s="139" t="s">
        <v>48</v>
      </c>
      <c r="D12" s="139"/>
      <c r="E12" s="139"/>
      <c r="F12" s="139"/>
      <c r="G12" s="202" t="s">
        <v>83</v>
      </c>
      <c r="H12"/>
    </row>
    <row r="13" spans="1:8" s="69" customFormat="1" ht="12.75">
      <c r="A13" s="71"/>
      <c r="B13" s="140">
        <f>SUM((GuV!D44+GuV!D45)*-1)</f>
        <v>0</v>
      </c>
      <c r="C13" s="141" t="s">
        <v>20</v>
      </c>
      <c r="D13" s="141"/>
      <c r="E13" s="141"/>
      <c r="F13" s="141"/>
      <c r="G13" s="203" t="s">
        <v>54</v>
      </c>
      <c r="H13"/>
    </row>
    <row r="14" spans="1:8" s="69" customFormat="1" ht="12.75">
      <c r="A14" s="71"/>
      <c r="B14" s="140">
        <v>0</v>
      </c>
      <c r="C14" s="141"/>
      <c r="D14" s="141"/>
      <c r="E14" s="141"/>
      <c r="F14" s="141"/>
      <c r="G14" s="142"/>
      <c r="H14"/>
    </row>
    <row r="15" spans="2:8" ht="12.75">
      <c r="B15" s="140">
        <v>0</v>
      </c>
      <c r="C15" s="141"/>
      <c r="D15" s="141"/>
      <c r="E15" s="141"/>
      <c r="F15" s="141"/>
      <c r="G15" s="142"/>
      <c r="H15"/>
    </row>
    <row r="16" spans="2:8" ht="12.75">
      <c r="B16" s="200"/>
      <c r="C16" s="141"/>
      <c r="D16" s="141"/>
      <c r="E16" s="141"/>
      <c r="F16" s="141"/>
      <c r="G16" s="142"/>
      <c r="H16"/>
    </row>
    <row r="17" spans="1:8" ht="12.75">
      <c r="A17" s="71"/>
      <c r="B17" s="201">
        <f>SUM(B16+B15+B13+B12)</f>
        <v>31813.999999999985</v>
      </c>
      <c r="C17" s="141"/>
      <c r="D17" s="141"/>
      <c r="E17" s="143">
        <f>SUM(B16+B14+B13+B12)</f>
        <v>31813.999999999985</v>
      </c>
      <c r="F17" s="143"/>
      <c r="G17" s="142"/>
      <c r="H17"/>
    </row>
    <row r="18" spans="1:8" ht="12.75">
      <c r="A18" s="71"/>
      <c r="B18" s="140"/>
      <c r="C18" s="141"/>
      <c r="D18" s="141"/>
      <c r="E18" s="141"/>
      <c r="F18" s="141"/>
      <c r="G18" s="142"/>
      <c r="H18"/>
    </row>
    <row r="19" spans="1:8" ht="12.75">
      <c r="A19" s="71"/>
      <c r="B19" s="145">
        <f>SUM(B17*B6/100)</f>
        <v>4676.657999999998</v>
      </c>
      <c r="C19" s="141" t="s">
        <v>25</v>
      </c>
      <c r="D19" s="141"/>
      <c r="E19" s="141">
        <f>SUM(E17*0.15)</f>
        <v>4772.099999999998</v>
      </c>
      <c r="F19" s="141" t="s">
        <v>46</v>
      </c>
      <c r="G19" s="142"/>
      <c r="H19"/>
    </row>
    <row r="20" spans="1:8" ht="12.75">
      <c r="A20" s="71"/>
      <c r="B20" s="147"/>
      <c r="C20" s="141"/>
      <c r="D20" s="141"/>
      <c r="E20" s="144">
        <f>SUM(E19*0.055)</f>
        <v>262.46549999999985</v>
      </c>
      <c r="F20" s="144" t="s">
        <v>47</v>
      </c>
      <c r="G20" s="142"/>
      <c r="H20"/>
    </row>
    <row r="21" spans="1:8" ht="12.75">
      <c r="A21" s="71"/>
      <c r="B21" s="201">
        <f>SUM(B18+B19+B20)</f>
        <v>4676.657999999998</v>
      </c>
      <c r="C21" s="141"/>
      <c r="D21" s="141"/>
      <c r="E21" s="143">
        <f>SUM(E19:E20)</f>
        <v>5034.565499999998</v>
      </c>
      <c r="F21" s="141"/>
      <c r="G21" s="142"/>
      <c r="H21"/>
    </row>
    <row r="22" spans="1:8" ht="12.75">
      <c r="A22" s="71"/>
      <c r="B22" s="201"/>
      <c r="C22" s="141"/>
      <c r="D22" s="141"/>
      <c r="E22" s="141"/>
      <c r="F22" s="141"/>
      <c r="G22" s="142"/>
      <c r="H22"/>
    </row>
    <row r="23" spans="1:7" ht="12.75">
      <c r="A23" s="71"/>
      <c r="B23" s="140"/>
      <c r="C23" s="141"/>
      <c r="D23" s="141"/>
      <c r="E23" s="141"/>
      <c r="F23" s="141"/>
      <c r="G23" s="142"/>
    </row>
    <row r="24" spans="1:7" ht="12.75">
      <c r="A24" s="71"/>
      <c r="B24" s="146">
        <f>SUM(B21)</f>
        <v>4676.657999999998</v>
      </c>
      <c r="C24" s="141" t="s">
        <v>87</v>
      </c>
      <c r="D24" s="141"/>
      <c r="E24" s="146">
        <f>SUM(E21)</f>
        <v>5034.565499999998</v>
      </c>
      <c r="F24" s="141" t="s">
        <v>49</v>
      </c>
      <c r="G24" s="142"/>
    </row>
    <row r="25" spans="1:8" ht="4.5" customHeight="1">
      <c r="A25" s="71"/>
      <c r="B25" s="147"/>
      <c r="C25" s="148"/>
      <c r="D25" s="144"/>
      <c r="E25" s="144"/>
      <c r="F25" s="148"/>
      <c r="G25" s="149"/>
      <c r="H25"/>
    </row>
    <row r="26" spans="1:8" ht="4.5" customHeight="1">
      <c r="A26" s="71"/>
      <c r="B26" s="76"/>
      <c r="C26" s="37"/>
      <c r="D26" s="78"/>
      <c r="E26" s="78"/>
      <c r="F26" s="37"/>
      <c r="G26" s="77"/>
      <c r="H26"/>
    </row>
    <row r="27" spans="1:8" ht="4.5" customHeight="1">
      <c r="A27" s="71"/>
      <c r="B27" s="76"/>
      <c r="C27" s="37"/>
      <c r="D27" s="78"/>
      <c r="E27" s="78"/>
      <c r="F27" s="37"/>
      <c r="G27" s="77"/>
      <c r="H27"/>
    </row>
    <row r="28" spans="1:8" ht="4.5" customHeight="1">
      <c r="A28" s="71"/>
      <c r="B28" s="75"/>
      <c r="C28" s="75"/>
      <c r="D28" s="78"/>
      <c r="E28" s="79"/>
      <c r="F28" s="79"/>
      <c r="G28" s="79"/>
      <c r="H28"/>
    </row>
    <row r="29" spans="1:8" ht="4.5" customHeight="1">
      <c r="A29" s="71"/>
      <c r="B29" s="75"/>
      <c r="C29" s="75"/>
      <c r="D29" s="78"/>
      <c r="E29" s="79"/>
      <c r="F29" s="79"/>
      <c r="G29" s="79"/>
      <c r="H29"/>
    </row>
    <row r="30" spans="1:8" ht="4.5" customHeight="1">
      <c r="A30" s="71"/>
      <c r="C30" s="50"/>
      <c r="F30" s="69"/>
      <c r="G30" s="69"/>
      <c r="H30"/>
    </row>
    <row r="31" spans="1:7" s="39" customFormat="1" ht="4.5" customHeight="1">
      <c r="A31" s="71"/>
      <c r="B31"/>
      <c r="C31"/>
      <c r="D31"/>
      <c r="E31"/>
      <c r="F31" s="69"/>
      <c r="G31" s="69"/>
    </row>
    <row r="32" spans="2:8" ht="4.5" customHeight="1">
      <c r="B32" s="69"/>
      <c r="C32" s="69"/>
      <c r="D32" s="69"/>
      <c r="E32" s="69"/>
      <c r="F32" s="69"/>
      <c r="G32" s="69"/>
      <c r="H32"/>
    </row>
    <row r="33" spans="2:8" ht="4.5" customHeight="1">
      <c r="B33" s="69"/>
      <c r="C33" s="69"/>
      <c r="D33" s="69"/>
      <c r="E33" s="69"/>
      <c r="F33" s="69"/>
      <c r="G33" s="69"/>
      <c r="H33"/>
    </row>
    <row r="34" spans="2:8" ht="12.75">
      <c r="B34" s="150">
        <f>SUM(GuV!F39)</f>
        <v>10585</v>
      </c>
      <c r="C34" s="151" t="s">
        <v>48</v>
      </c>
      <c r="D34" s="151"/>
      <c r="E34" s="151"/>
      <c r="F34" s="151"/>
      <c r="G34" s="204" t="s">
        <v>84</v>
      </c>
      <c r="H34"/>
    </row>
    <row r="35" spans="2:8" ht="12.75">
      <c r="B35" s="152">
        <f>SUM(GuV!F44)</f>
        <v>0</v>
      </c>
      <c r="C35" s="153" t="s">
        <v>20</v>
      </c>
      <c r="D35" s="153"/>
      <c r="E35" s="153"/>
      <c r="F35" s="153"/>
      <c r="G35" s="205" t="s">
        <v>54</v>
      </c>
      <c r="H35"/>
    </row>
    <row r="36" spans="2:8" ht="6.75" customHeight="1">
      <c r="B36" s="152"/>
      <c r="C36" s="153"/>
      <c r="D36" s="153"/>
      <c r="E36" s="153"/>
      <c r="F36" s="153"/>
      <c r="G36" s="154"/>
      <c r="H36"/>
    </row>
    <row r="37" spans="2:8" ht="6.75" customHeight="1">
      <c r="B37" s="152"/>
      <c r="C37" s="153"/>
      <c r="D37" s="153"/>
      <c r="E37" s="153"/>
      <c r="F37" s="153"/>
      <c r="G37" s="154"/>
      <c r="H37"/>
    </row>
    <row r="38" spans="2:8" ht="6.75" customHeight="1">
      <c r="B38" s="155"/>
      <c r="C38" s="153"/>
      <c r="D38" s="153"/>
      <c r="E38" s="153"/>
      <c r="F38" s="153"/>
      <c r="G38" s="154"/>
      <c r="H38"/>
    </row>
    <row r="39" spans="2:8" ht="12.75">
      <c r="B39" s="156">
        <f>SUM(B38+B37+B35+B34)</f>
        <v>10585</v>
      </c>
      <c r="C39" s="153"/>
      <c r="D39" s="153"/>
      <c r="E39" s="157">
        <f>SUM(B38+B36+B35+B34)</f>
        <v>10585</v>
      </c>
      <c r="F39" s="157"/>
      <c r="G39" s="154"/>
      <c r="H39"/>
    </row>
    <row r="40" spans="2:8" ht="12.75">
      <c r="B40" s="152"/>
      <c r="C40" s="153"/>
      <c r="D40" s="153"/>
      <c r="E40" s="153"/>
      <c r="F40" s="153"/>
      <c r="G40" s="154"/>
      <c r="H40"/>
    </row>
    <row r="41" spans="2:8" ht="12.75">
      <c r="B41" s="158">
        <f>SUM(B39*B6/100)</f>
        <v>1555.995</v>
      </c>
      <c r="C41" s="153" t="s">
        <v>25</v>
      </c>
      <c r="D41" s="153"/>
      <c r="E41" s="153">
        <f>SUM(E39*0.15)</f>
        <v>1587.75</v>
      </c>
      <c r="F41" s="153" t="s">
        <v>46</v>
      </c>
      <c r="G41" s="154"/>
      <c r="H41"/>
    </row>
    <row r="42" spans="2:8" ht="12.75">
      <c r="B42" s="159"/>
      <c r="C42" s="153"/>
      <c r="D42" s="153"/>
      <c r="E42" s="160">
        <f>SUM(E41*0.055)</f>
        <v>87.32625</v>
      </c>
      <c r="F42" s="160" t="s">
        <v>47</v>
      </c>
      <c r="G42" s="154"/>
      <c r="H42"/>
    </row>
    <row r="43" spans="2:8" ht="12.75">
      <c r="B43" s="156">
        <f>SUM(B40+B41+B42)</f>
        <v>1555.995</v>
      </c>
      <c r="C43" s="153"/>
      <c r="D43" s="153"/>
      <c r="E43" s="157">
        <f>SUM(E41:E42)</f>
        <v>1675.07625</v>
      </c>
      <c r="F43" s="153"/>
      <c r="G43" s="154"/>
      <c r="H43"/>
    </row>
    <row r="44" spans="2:8" ht="12.75">
      <c r="B44" s="156"/>
      <c r="C44" s="153"/>
      <c r="D44" s="153"/>
      <c r="E44" s="153"/>
      <c r="F44" s="153"/>
      <c r="G44" s="154"/>
      <c r="H44"/>
    </row>
    <row r="45" spans="2:8" ht="12.75">
      <c r="B45" s="152"/>
      <c r="C45" s="153"/>
      <c r="D45" s="153"/>
      <c r="E45" s="153"/>
      <c r="F45" s="153"/>
      <c r="G45" s="154"/>
      <c r="H45"/>
    </row>
    <row r="46" spans="2:8" ht="12.75">
      <c r="B46" s="161">
        <f>SUM(B43)</f>
        <v>1555.995</v>
      </c>
      <c r="C46" s="153" t="s">
        <v>87</v>
      </c>
      <c r="D46" s="153"/>
      <c r="E46" s="161">
        <f>SUM(E43)</f>
        <v>1675.07625</v>
      </c>
      <c r="F46" s="153" t="s">
        <v>49</v>
      </c>
      <c r="G46" s="154"/>
      <c r="H46"/>
    </row>
    <row r="47" spans="2:8" ht="12.75">
      <c r="B47" s="155"/>
      <c r="C47" s="160"/>
      <c r="D47" s="160"/>
      <c r="E47" s="160"/>
      <c r="F47" s="160"/>
      <c r="G47" s="162"/>
      <c r="H47"/>
    </row>
    <row r="48" spans="3:8" ht="12.75">
      <c r="C48" s="32"/>
      <c r="D48" s="32"/>
      <c r="E48" s="52"/>
      <c r="F48" s="52"/>
      <c r="G48" s="52"/>
      <c r="H48" s="71"/>
    </row>
    <row r="49" spans="2:8" ht="12.75">
      <c r="B49" s="163">
        <f>SUM(GuV!H39)</f>
        <v>151201</v>
      </c>
      <c r="C49" s="164" t="s">
        <v>48</v>
      </c>
      <c r="D49" s="164"/>
      <c r="E49" s="164"/>
      <c r="F49" s="164"/>
      <c r="G49" s="206" t="s">
        <v>85</v>
      </c>
      <c r="H49" s="71"/>
    </row>
    <row r="50" spans="2:8" ht="12.75">
      <c r="B50" s="165">
        <f>SUM(GuV!H44)</f>
        <v>0</v>
      </c>
      <c r="C50" s="166" t="s">
        <v>20</v>
      </c>
      <c r="D50" s="166"/>
      <c r="E50" s="166"/>
      <c r="F50" s="166"/>
      <c r="G50" s="207" t="s">
        <v>54</v>
      </c>
      <c r="H50" s="71"/>
    </row>
    <row r="51" spans="2:7" ht="3.75" customHeight="1">
      <c r="B51" s="165"/>
      <c r="C51" s="166"/>
      <c r="D51" s="166"/>
      <c r="E51" s="166"/>
      <c r="F51" s="166"/>
      <c r="G51" s="167"/>
    </row>
    <row r="52" spans="2:7" ht="3.75" customHeight="1">
      <c r="B52" s="165"/>
      <c r="C52" s="166"/>
      <c r="D52" s="166"/>
      <c r="E52" s="166"/>
      <c r="F52" s="166"/>
      <c r="G52" s="167"/>
    </row>
    <row r="53" spans="2:7" ht="3.75" customHeight="1">
      <c r="B53" s="168"/>
      <c r="C53" s="166"/>
      <c r="D53" s="166"/>
      <c r="E53" s="166"/>
      <c r="F53" s="166"/>
      <c r="G53" s="167"/>
    </row>
    <row r="54" spans="2:7" ht="12.75">
      <c r="B54" s="169">
        <f>SUM(B53+B52+B50+B49)</f>
        <v>151201</v>
      </c>
      <c r="C54" s="166"/>
      <c r="D54" s="166"/>
      <c r="E54" s="170">
        <f>SUM(B53+B51+B50+B49)</f>
        <v>151201</v>
      </c>
      <c r="F54" s="170"/>
      <c r="G54" s="167"/>
    </row>
    <row r="55" spans="2:7" ht="12.75">
      <c r="B55" s="165"/>
      <c r="C55" s="166"/>
      <c r="D55" s="166"/>
      <c r="E55" s="166"/>
      <c r="F55" s="166"/>
      <c r="G55" s="167"/>
    </row>
    <row r="56" spans="2:7" ht="12.75">
      <c r="B56" s="171">
        <f>SUM(B54*B6/100)</f>
        <v>22226.547</v>
      </c>
      <c r="C56" s="166" t="s">
        <v>25</v>
      </c>
      <c r="D56" s="166"/>
      <c r="E56" s="166">
        <f>SUM(E54*0.15)</f>
        <v>22680.149999999998</v>
      </c>
      <c r="F56" s="166" t="s">
        <v>46</v>
      </c>
      <c r="G56" s="167"/>
    </row>
    <row r="57" spans="2:7" ht="12.75">
      <c r="B57" s="172"/>
      <c r="C57" s="166"/>
      <c r="D57" s="166"/>
      <c r="E57" s="173">
        <f>SUM(E56*0.055)</f>
        <v>1247.40825</v>
      </c>
      <c r="F57" s="173" t="s">
        <v>47</v>
      </c>
      <c r="G57" s="167"/>
    </row>
    <row r="58" spans="2:7" ht="12.75">
      <c r="B58" s="169">
        <f>SUM(B55+B56+B57)</f>
        <v>22226.547</v>
      </c>
      <c r="C58" s="166"/>
      <c r="D58" s="166"/>
      <c r="E58" s="170">
        <f>SUM(E56:E57)</f>
        <v>23927.55825</v>
      </c>
      <c r="F58" s="166"/>
      <c r="G58" s="167"/>
    </row>
    <row r="59" spans="2:7" ht="12.75">
      <c r="B59" s="169"/>
      <c r="C59" s="166"/>
      <c r="D59" s="166"/>
      <c r="E59" s="166"/>
      <c r="F59" s="166"/>
      <c r="G59" s="167"/>
    </row>
    <row r="60" spans="2:7" ht="12.75">
      <c r="B60" s="165"/>
      <c r="C60" s="166"/>
      <c r="D60" s="166"/>
      <c r="E60" s="166"/>
      <c r="F60" s="166"/>
      <c r="G60" s="167"/>
    </row>
    <row r="61" spans="2:7" ht="12.75">
      <c r="B61" s="174">
        <f>SUM(B58)</f>
        <v>22226.547</v>
      </c>
      <c r="C61" s="166" t="s">
        <v>87</v>
      </c>
      <c r="D61" s="166"/>
      <c r="E61" s="174">
        <f>SUM(E58)</f>
        <v>23927.55825</v>
      </c>
      <c r="F61" s="166" t="s">
        <v>49</v>
      </c>
      <c r="G61" s="167"/>
    </row>
    <row r="62" spans="2:7" ht="12.75">
      <c r="B62" s="175"/>
      <c r="C62" s="176"/>
      <c r="D62" s="176"/>
      <c r="E62" s="177"/>
      <c r="F62" s="177"/>
      <c r="G62" s="178"/>
    </row>
    <row r="63" spans="5:7" ht="12.75">
      <c r="E63" s="32"/>
      <c r="F63" s="32"/>
      <c r="G63" s="32"/>
    </row>
    <row r="64" spans="2:7" ht="12.75">
      <c r="B64" s="179">
        <f>SUM(GuV!J39)</f>
        <v>155324</v>
      </c>
      <c r="C64" s="180" t="s">
        <v>48</v>
      </c>
      <c r="D64" s="180"/>
      <c r="E64" s="180"/>
      <c r="F64" s="180"/>
      <c r="G64" s="208" t="s">
        <v>83</v>
      </c>
    </row>
    <row r="65" spans="2:7" ht="12.75">
      <c r="B65" s="181">
        <f>SUM(GuV!J44)</f>
        <v>0</v>
      </c>
      <c r="C65" s="182" t="s">
        <v>20</v>
      </c>
      <c r="D65" s="182"/>
      <c r="E65" s="182"/>
      <c r="F65" s="182"/>
      <c r="G65" s="209" t="s">
        <v>54</v>
      </c>
    </row>
    <row r="66" spans="2:7" ht="9.75" customHeight="1">
      <c r="B66" s="181"/>
      <c r="C66" s="182"/>
      <c r="D66" s="182"/>
      <c r="E66" s="182"/>
      <c r="F66" s="182"/>
      <c r="G66" s="210" t="s">
        <v>58</v>
      </c>
    </row>
    <row r="67" spans="2:7" ht="6.75" customHeight="1">
      <c r="B67" s="181"/>
      <c r="C67" s="182"/>
      <c r="D67" s="182"/>
      <c r="E67" s="182"/>
      <c r="F67" s="182"/>
      <c r="G67" s="183"/>
    </row>
    <row r="68" spans="2:7" ht="6.75" customHeight="1">
      <c r="B68" s="184"/>
      <c r="C68" s="182"/>
      <c r="D68" s="182"/>
      <c r="E68" s="182"/>
      <c r="F68" s="182"/>
      <c r="G68" s="183"/>
    </row>
    <row r="69" spans="2:7" ht="12.75">
      <c r="B69" s="185">
        <f>SUM(B68+B67+B65+B64)</f>
        <v>155324</v>
      </c>
      <c r="C69" s="182"/>
      <c r="D69" s="182"/>
      <c r="E69" s="186">
        <f>SUM(B68+B66+B65+B64)</f>
        <v>155324</v>
      </c>
      <c r="F69" s="186"/>
      <c r="G69" s="183"/>
    </row>
    <row r="70" spans="2:7" ht="12.75">
      <c r="B70" s="181"/>
      <c r="C70" s="182"/>
      <c r="D70" s="182"/>
      <c r="E70" s="182"/>
      <c r="F70" s="182"/>
      <c r="G70" s="183"/>
    </row>
    <row r="71" spans="2:7" ht="12.75">
      <c r="B71" s="187">
        <f>SUM(B69*B6/100)</f>
        <v>22832.627999999997</v>
      </c>
      <c r="C71" s="182" t="s">
        <v>25</v>
      </c>
      <c r="D71" s="182"/>
      <c r="E71" s="182">
        <f>SUM(E69*0.15)</f>
        <v>23298.6</v>
      </c>
      <c r="F71" s="182" t="s">
        <v>46</v>
      </c>
      <c r="G71" s="183"/>
    </row>
    <row r="72" spans="2:7" ht="12.75">
      <c r="B72" s="188"/>
      <c r="C72" s="182"/>
      <c r="D72" s="182"/>
      <c r="E72" s="189">
        <f>SUM(E71*0.055)</f>
        <v>1281.423</v>
      </c>
      <c r="F72" s="189" t="s">
        <v>47</v>
      </c>
      <c r="G72" s="183"/>
    </row>
    <row r="73" spans="2:7" ht="12.75">
      <c r="B73" s="185">
        <f>SUM(B70+B71+B72)</f>
        <v>22832.627999999997</v>
      </c>
      <c r="C73" s="182"/>
      <c r="D73" s="182"/>
      <c r="E73" s="186">
        <f>SUM(E71:E72)</f>
        <v>24580.022999999997</v>
      </c>
      <c r="F73" s="182"/>
      <c r="G73" s="183"/>
    </row>
    <row r="74" spans="2:7" ht="12.75">
      <c r="B74" s="185"/>
      <c r="C74" s="182"/>
      <c r="D74" s="182"/>
      <c r="E74" s="182"/>
      <c r="F74" s="182"/>
      <c r="G74" s="183"/>
    </row>
    <row r="75" spans="2:7" ht="12.75">
      <c r="B75" s="181"/>
      <c r="C75" s="182"/>
      <c r="D75" s="182"/>
      <c r="E75" s="182"/>
      <c r="F75" s="182"/>
      <c r="G75" s="183"/>
    </row>
    <row r="76" spans="2:7" ht="12.75">
      <c r="B76" s="190">
        <f>SUM(B73)</f>
        <v>22832.627999999997</v>
      </c>
      <c r="C76" s="189" t="s">
        <v>87</v>
      </c>
      <c r="D76" s="189"/>
      <c r="E76" s="190">
        <f>SUM(E73)</f>
        <v>24580.022999999997</v>
      </c>
      <c r="F76" s="189" t="s">
        <v>49</v>
      </c>
      <c r="G76" s="191"/>
    </row>
    <row r="77" spans="5:7" ht="12.75">
      <c r="E77" s="32"/>
      <c r="F77" s="32"/>
      <c r="G77" s="32"/>
    </row>
    <row r="78" spans="5:7" ht="12.75">
      <c r="E78" s="32"/>
      <c r="F78" s="32"/>
      <c r="G78" s="32"/>
    </row>
  </sheetData>
  <sheetProtection selectLockedCells="1" selectUnlockedCells="1"/>
  <printOptions horizontalCentered="1"/>
  <pageMargins left="0.66" right="0" top="0.8" bottom="0.3937007874015748" header="0.5118110236220472" footer="0"/>
  <pageSetup horizontalDpi="600" verticalDpi="600" orientation="portrait" paperSize="9" scale="90" r:id="rId1"/>
  <headerFooter differentFirst="1" alignWithMargins="0">
    <oddFooter>&amp;L&amp;"MS Serif,Standard"&amp;6Abt. KU-C   &amp;D &amp;T   &amp;F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Herr Mester</dc:creator>
  <cp:keywords/>
  <dc:description/>
  <cp:lastModifiedBy>vossw</cp:lastModifiedBy>
  <cp:lastPrinted>2011-05-23T12:15:58Z</cp:lastPrinted>
  <dcterms:created xsi:type="dcterms:W3CDTF">1997-08-07T06:15:41Z</dcterms:created>
  <dcterms:modified xsi:type="dcterms:W3CDTF">2011-05-24T06:40:02Z</dcterms:modified>
  <cp:category/>
  <cp:version/>
  <cp:contentType/>
  <cp:contentStatus/>
</cp:coreProperties>
</file>