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
    </mc:Choice>
  </mc:AlternateContent>
  <bookViews>
    <workbookView xWindow="0" yWindow="0" windowWidth="23040" windowHeight="9600"/>
  </bookViews>
  <sheets>
    <sheet name="Tabelle1" sheetId="1" r:id="rId1"/>
    <sheet name="Tabelle2" sheetId="2" r:id="rId2"/>
  </sheets>
  <definedNames>
    <definedName name="_xlnm._FilterDatabase" localSheetId="0" hidden="1">Tabelle1!$A$1:$G$43</definedName>
    <definedName name="_xlnm.Print_Area" localSheetId="0">Tabelle1!$A$1:$G$39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C13" i="1"/>
  <c r="D26" i="1"/>
  <c r="C26" i="1"/>
  <c r="F18" i="1" l="1"/>
  <c r="C27" i="1" l="1"/>
  <c r="D10" i="1"/>
  <c r="C10" i="1"/>
  <c r="C38" i="1" l="1"/>
  <c r="F37" i="1" l="1"/>
  <c r="F36" i="1"/>
  <c r="F32" i="1"/>
  <c r="F10" i="1" l="1"/>
  <c r="F7" i="1"/>
  <c r="C39" i="1"/>
  <c r="D9" i="1" l="1"/>
  <c r="C9" i="1"/>
  <c r="F9" i="1" s="1"/>
  <c r="C18" i="1" l="1"/>
  <c r="C4" i="1"/>
  <c r="D4" i="1" l="1"/>
  <c r="F4" i="1" s="1"/>
  <c r="D18" i="1"/>
  <c r="D27" i="1" s="1"/>
</calcChain>
</file>

<file path=xl/sharedStrings.xml><?xml version="1.0" encoding="utf-8"?>
<sst xmlns="http://schemas.openxmlformats.org/spreadsheetml/2006/main" count="100" uniqueCount="68">
  <si>
    <t>Maßnahme</t>
  </si>
  <si>
    <t>Gesamt</t>
  </si>
  <si>
    <t>lfd. Nr.</t>
  </si>
  <si>
    <t>KInvFöG Kapitel 1  (€)</t>
  </si>
  <si>
    <t>(mind. 10 %) Eigenanteil KInvFöG Kapitel 1 (€)</t>
  </si>
  <si>
    <t>KInvFöG Kapitel 2  (€)</t>
  </si>
  <si>
    <t>(mind. 10 %) Eigenanteil KInvFöG Kapitel 2 (€)</t>
  </si>
  <si>
    <t>Gute Schule 2020 (€)</t>
  </si>
  <si>
    <t>Eigenanteil (€)</t>
  </si>
  <si>
    <t>Kreishaus 1 - Energetische Sanierung (Austausch Fenster)</t>
  </si>
  <si>
    <t>Richard von Weizsäcker BK LH - Energetische Sanierung Teil 1</t>
  </si>
  <si>
    <t>Steverschule Nottuln - Grundstückerwerb</t>
  </si>
  <si>
    <t>Gesamtfördersumme: 4.771.619,00 €</t>
  </si>
  <si>
    <t>31.12.2023</t>
  </si>
  <si>
    <t>Laufzeit Programm (vollständige Abnahme erforderlich bis)</t>
  </si>
  <si>
    <t>Abgeschlossene Maßnahme</t>
  </si>
  <si>
    <t>2022</t>
  </si>
  <si>
    <t>2024</t>
  </si>
  <si>
    <t>Abgeschlossene Maßnahme (Heizung)</t>
  </si>
  <si>
    <t>Entfällt</t>
  </si>
  <si>
    <t>Richard-von-Weizsäcker BK LH - energetische Sanierung Teil 3</t>
  </si>
  <si>
    <t>Digitalisierung Schulen - Anschaffung Endgeräte</t>
  </si>
  <si>
    <t>Breitbandausbau Schulen</t>
  </si>
  <si>
    <t>Hinweis: Baumaßnahme wurde vollständig in das Programm KInvFöG verschoben.</t>
  </si>
  <si>
    <t>Derzeit in Planung, Ausschreibungs- und Vergabeverfahren bis Mitte 2022, Umsetzung bis Ende 2023, Abrechnung bis zum 31.12.2024.</t>
  </si>
  <si>
    <t>Derzeit in Planung und in Abstimmung mit den Beteiligten (Brandschutz, Bauamt, etc.), Bauantrag in Bearbeitung, Ausschreibung und Umsetzung bis 31.12.2023. Abrechnung bis zum 31.12.2024.</t>
  </si>
  <si>
    <t xml:space="preserve">Prognose zur Gesamtbau-summe </t>
  </si>
  <si>
    <t xml:space="preserve">Kreishaus 5 - Neubau 
</t>
  </si>
  <si>
    <t xml:space="preserve">Kolvenburg - Errichtung eines zweiten Flucht- und Rettungsweges
</t>
  </si>
  <si>
    <t xml:space="preserve">Kreishaus 2 - Energetische Sanierung (Erneuerung Dacheindeckung und Sanierung der DG-Decke)
</t>
  </si>
  <si>
    <t>Kreishaus 2 / Kreishaus 3 - Energetische Beleuchtung (Einbau LED-Technik</t>
  </si>
  <si>
    <t xml:space="preserve">Oswald-von-Nell-Breuning BK Coesfeld, barriererfreier Ausbau der Gebäudeteile im EG
</t>
  </si>
  <si>
    <t xml:space="preserve">Richard von Weizsäcker BK Dülmen - Fassadensanierung
</t>
  </si>
  <si>
    <t xml:space="preserve">Pictorius BK Coe - Qualifizierung der Hausmeisterwohnung und Umnutzung als Seminar- und Differenzierungsräume
</t>
  </si>
  <si>
    <t>Hinweise (z. B. zum Verfahrensstand, zur Finanzierung)</t>
  </si>
  <si>
    <t xml:space="preserve">Steverschule Nottuln - Sanierung Teil 1 und Teil 2
</t>
  </si>
  <si>
    <t xml:space="preserve">Peter-Pan-Schule - Energetische Sanierung des Daches einschließlich Ziegeleindeckung)
</t>
  </si>
  <si>
    <t>Anlage zur MV-10-0267 / Förderprogramm KInvFöG Kapitel 2 - Gesamtfördersumme: 4.771.619 €</t>
  </si>
  <si>
    <t>Es werden insgesamt Mittel in Höhe von 110.590,96 € benötigt, die Restsumme des Ansatzes (120.000 €) ist daher in die Planungsreserve zu verschieben (vgl. lfd. Nr. 24)</t>
  </si>
  <si>
    <t>Förderprogramm KInvFöG Kapitel 2 - Gesamtfördersumme: 4.771.619 €</t>
  </si>
  <si>
    <t>Förderprogramm Gute Schule 2020 - Gesamtfördersumme: 7.156.148,00 €</t>
  </si>
  <si>
    <r>
      <t>Förderprogramm KInvFöG Kapitel 1 - Gesamtfördersumme: 5.734.707,48 €</t>
    </r>
    <r>
      <rPr>
        <b/>
        <sz val="10"/>
        <color rgb="FF00B050"/>
        <rFont val="Arial"/>
        <family val="2"/>
      </rPr>
      <t xml:space="preserve"> </t>
    </r>
  </si>
  <si>
    <t>Prognose zur Gesamtbau-summe (€)</t>
  </si>
  <si>
    <t xml:space="preserve">                                                                                                                                                                                                                                                                                                                 Richard von Weizsäcker BK Dülmen - Errichtung eines zweiten, baulich erforderlichen Flucht- und Rettungsweges am Südflügel
</t>
  </si>
  <si>
    <t xml:space="preserve">Die Umsetzung der Maßnahme wurde ausgesetzt. Die frei werdenden Fördermittel (135.000 €) wurden der Maßnahme zu lfd. Nr. 7 (Kreishaus 2 - Energetische Sanierung - Dacheindeckung, Sanierung der DG-Decke) zugeordnet. </t>
  </si>
  <si>
    <t>31.12.2025</t>
  </si>
  <si>
    <t>Vorlage Verwendungs-nachweis erforderlich bis</t>
  </si>
  <si>
    <t>Nachträgliche, nutzerseitige Anforderungen an die raumlufttechnischen Anlagen der Mittelzonenlüftung befinden sich in der technischen Klärung und Abstimmung. Die Umsetzung ist kurzfristig geplant. Von der Fertigstellung und Rechnungslegung wird bis zum 01.10.2022 ausgegangen.</t>
  </si>
  <si>
    <t xml:space="preserve">Richard von Weizsäcker BK Dülmen - Energetische Sanierung (Erneuerung Heizungsanlage inkl. Wärmenetz, Vorsatzfenster im Treppenhaus)
</t>
  </si>
  <si>
    <t>Die Erneuerung der Heizungsanlage inkl. Wärmenetz ist abgeschlossen. Der energetische Ausbau des Vorsatzfensters am Treppenhaus konnte am 25.03.2022 abgeschlossen werden. Die Beendigungsanzeige erfolgt innerhalb der Förderbestimmungen bis zum 01.08.2022.</t>
  </si>
  <si>
    <t>Konstruktive, erhebliche Bauschäden in der Dachkonstruktion, unvorhersehbare Lieferprobleme und Corona-bedingte Arbeitsunterbrechungen haben zu wesentlichen Verzögerungen im Bauablauf geführt. Die Maßnahme wurde am 22.04.2022 abgeschlossen. Die Beendigungsanzeige erfolgt innerhalb der Förderbestimmungen bis zum 01.10.2022.</t>
  </si>
  <si>
    <t>Konstruktive, erhebliche Bauschäden in der Dachkonstruktion, unvorhersehbare Lieferprobleme und Corona-bedingte Arbeitsunterbrechungen haben zu wesentlichen Verzögerungen im Bauablauf geführt. Die Maßnahme wird nunmehr bis zum 31.07.2022 abgeschlossen. Die Rechnungslegung erfolgt bis zum 31.12.2022.</t>
  </si>
  <si>
    <t xml:space="preserve">Planung ab 2021, Ausführung bis 2023, Abrechnung bis 31.12.2024. Hinweis: Aufgrund möglicher Entwicklungen des Baukostenindexes könnte sich eine Kostensteigerung von bis zu 400.000 € ergeben. Entsprechende Entwicklungen sind ggf. in der Haushaltsplanung für das Jahr 2023 zu berücksichtigen. </t>
  </si>
  <si>
    <t>Konstruktive, erhebliche Bauschäden in der Dachkonstruktion, unvorhersehbare Lieferprobleme und Corona-bedingte Arbeitsunterbrechungen haben zu wesentlichen Verzögerungen im Bauablauf geführt. Die Maßnahme wurde am 10.01.2022 abgeschlossen. Die Beendigungsanzeige erfolgt innerhalb der Förderbestimmungen bis zum 01.07.2022.</t>
  </si>
  <si>
    <t>Die Planung ist abgeschlossen. Das Ausschreibungs- und Vergabeverfahren erfolgt bis Mitte 2022; die Umsetzung erfolgt bis Ende 2022. Die Maßnahme wird bis zum 30.06.2023 abgerechnet.</t>
  </si>
  <si>
    <t>Die Schule befindet sich im Eigentum der Stadt Dülmen. Ein Kauf der Schule scheidet aus. In den Verhandlungen zwischen Kreis und Stadt konnte keine langfristige Standortgarantie vereinbart werden. Eine Sanierung ist nach dem Ergebnis der Verhandlungen nicht mehr wirtschaftlich, die frei werdenden Mittel werden zunächst der Planungsreserve zugeordnet.</t>
  </si>
  <si>
    <t>Wegen der Änderung der Ausführung (keine Split-Geräte, sondern Montage von Sonnenschutzfolien) wird die Mindestfördersumme von 40.000 € unterschritten. Die frei werdenden Fördermitttel (72.000 €)  werden der Planungsreserve zugeführt.</t>
  </si>
  <si>
    <t>Gegenüber der Ansatzplanung wird eine Kosteneinsparung in Höhe von rd. 30.000 € erwartet. Hierdurch wird die Mindestfördersumme von 40.000 € unterschritten. Die frei werdenden Fördermitttel (36.000 €)  werden der Planungsreserve zugeführt.</t>
  </si>
  <si>
    <r>
      <t xml:space="preserve">                                                                                                                                                                                                                                                                                                                  Oswald-von-Nell-Breuning BK Coesfeld, Montage von Sonnenschutzfolien</t>
    </r>
    <r>
      <rPr>
        <sz val="9"/>
        <color rgb="FFFF0000"/>
        <rFont val="Arial"/>
        <family val="2"/>
      </rPr>
      <t xml:space="preserve"> </t>
    </r>
    <r>
      <rPr>
        <sz val="9"/>
        <rFont val="Arial"/>
        <family val="2"/>
      </rPr>
      <t xml:space="preserve">
</t>
    </r>
  </si>
  <si>
    <t>Planungsreserve ( z. B. nicht beeinflussbare Kostensteigerungen)</t>
  </si>
  <si>
    <t>Mit der Beseitigung der durch die Elektroinstallationen begründeten Oberflächenschäden an Wand- und Deckenflächen konnte die Maßnahme am 10.02.2022 abgeschlossen werden. Die Beendigungsanzeige erfolgt innerhalb der Förderbestimmungen bis zum 01.07.2022.</t>
  </si>
  <si>
    <t xml:space="preserve">                                                                                                               Steverschule Nottuln - Energetische Sanierung der Kellerräume (ehemaliger Bunker) zur Mehrfachnutzung als Archivräume, redundante Kreisleitstelle sowie Krisenstabsräume</t>
  </si>
  <si>
    <t>Planung ab 2021, Ausführung bis 2023, Abrechnung bis 31.12.2024 (i.V.m lfd. Nr. 10).</t>
  </si>
  <si>
    <t>Planungsreserve (z. B. nicht beeinflussbare Kostensteigerungen)</t>
  </si>
  <si>
    <t>Die Maßnahme befindet sich in der Abrechnung einschl. Dokumentation (u. a. offenes Rechtsverfahren Bodenbelagsarbeiten). Der Abschluss erfolgt voraussichtlich bis zum 31.12.2022. Verwendungsnachweise (zu lfd. Nr. 19 u. Nr. 20) für die ersten drei Tranchen der Kreditaufnahme (Volumen: 3 x 1.789.037 € = 5.367.111 €) wurden der NRW.BANK im März 2022 vorgelegt.</t>
  </si>
  <si>
    <t xml:space="preserve">Richard von Weizsäcker (RvW) Berufskollleg (BK) LH - Energetische Sanierung Teil 2
</t>
  </si>
  <si>
    <t>RvW BK LH - Lichtrohrsystem</t>
  </si>
  <si>
    <t xml:space="preserve">RvW BK Dülmen - Erneuerung der Dacheindeckung und Steildach-dämmung einschl. Dampfsperre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</si>
</sst>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44" formatCode="_-* #,##0.00\ &quot;€&quot;_-;\-* #,##0.00\ &quot;€&quot;_-;_-* &quot;-&quot;??\ &quot;€&quot;_-;_-@_-"/>
    <numFmt numFmtId="43" formatCode="_-* #,##0.00_-;\-* #,##0.00_-;_-* &quot;-&quot;??_-;_-@_-"/>
    <numFmt numFmtId="164" formatCode="#,##0.00_ ;\-#,##0.00\ "/>
  </numFmts>
  <fonts count="14"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sz val="9"/>
      <name val="Arial"/>
      <family val="2"/>
    </font>
    <font>
      <sz val="8"/>
      <color theme="1"/>
      <name val="Arial"/>
      <family val="2"/>
    </font>
    <font>
      <sz val="10"/>
      <name val="Arial"/>
      <family val="2"/>
    </font>
    <font>
      <sz val="9"/>
      <color rgb="FFFF0000"/>
      <name val="Arial"/>
      <family val="2"/>
    </font>
    <font>
      <b/>
      <sz val="9"/>
      <color rgb="FFFF0000"/>
      <name val="Arial"/>
      <family val="2"/>
    </font>
    <font>
      <b/>
      <sz val="10"/>
      <name val="Arial"/>
      <family val="2"/>
    </font>
    <font>
      <b/>
      <sz val="10"/>
      <color rgb="FF00B050"/>
      <name val="Arial"/>
      <family val="2"/>
    </font>
    <font>
      <b/>
      <sz val="9"/>
      <color rgb="FF00B050"/>
      <name val="Arial"/>
      <family val="2"/>
    </font>
    <font>
      <b/>
      <sz val="9"/>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0" fillId="0" borderId="0" xfId="0" applyAlignment="1">
      <alignment vertical="top"/>
    </xf>
    <xf numFmtId="0" fontId="0" fillId="0" borderId="0" xfId="0" applyFill="1" applyAlignment="1">
      <alignment vertical="top"/>
    </xf>
    <xf numFmtId="7" fontId="0" fillId="0" borderId="0" xfId="0" applyNumberFormat="1" applyAlignment="1">
      <alignment vertical="top"/>
    </xf>
    <xf numFmtId="0" fontId="0" fillId="0" borderId="0" xfId="0" applyFont="1" applyFill="1" applyBorder="1" applyAlignment="1">
      <alignment vertical="top"/>
    </xf>
    <xf numFmtId="7" fontId="3" fillId="0" borderId="0" xfId="0" applyNumberFormat="1" applyFont="1" applyAlignment="1">
      <alignment vertical="top"/>
    </xf>
    <xf numFmtId="0" fontId="2" fillId="0" borderId="0" xfId="0" applyFont="1" applyFill="1" applyBorder="1" applyAlignment="1">
      <alignment vertical="top"/>
    </xf>
    <xf numFmtId="7" fontId="6" fillId="0" borderId="0" xfId="0" applyNumberFormat="1" applyFont="1" applyAlignment="1">
      <alignment vertical="top"/>
    </xf>
    <xf numFmtId="7" fontId="4" fillId="0" borderId="0" xfId="0" applyNumberFormat="1" applyFont="1" applyAlignment="1">
      <alignment vertical="top"/>
    </xf>
    <xf numFmtId="43" fontId="0" fillId="0" borderId="0" xfId="2" applyFont="1" applyFill="1" applyAlignment="1">
      <alignment vertical="top"/>
    </xf>
    <xf numFmtId="164" fontId="0" fillId="0" borderId="0" xfId="0" applyNumberFormat="1" applyFill="1" applyAlignment="1">
      <alignment vertical="top"/>
    </xf>
    <xf numFmtId="164" fontId="0" fillId="0" borderId="0" xfId="0" applyNumberFormat="1" applyAlignment="1">
      <alignment vertical="top"/>
    </xf>
    <xf numFmtId="4" fontId="0" fillId="0" borderId="0" xfId="0" applyNumberFormat="1" applyAlignment="1">
      <alignment vertical="top"/>
    </xf>
    <xf numFmtId="164" fontId="2" fillId="0" borderId="0" xfId="0" applyNumberFormat="1" applyFont="1" applyAlignment="1">
      <alignment vertical="top"/>
    </xf>
    <xf numFmtId="7" fontId="4" fillId="0" borderId="0" xfId="1" applyNumberFormat="1" applyFont="1" applyFill="1" applyBorder="1" applyAlignment="1">
      <alignment vertical="top"/>
    </xf>
    <xf numFmtId="164" fontId="4" fillId="0" borderId="0" xfId="1" applyNumberFormat="1" applyFont="1" applyFill="1" applyBorder="1" applyAlignment="1">
      <alignment vertical="top"/>
    </xf>
    <xf numFmtId="43" fontId="4" fillId="0" borderId="0" xfId="2" applyNumberFormat="1" applyFont="1" applyFill="1" applyBorder="1" applyAlignment="1">
      <alignment vertical="top"/>
    </xf>
    <xf numFmtId="0" fontId="0" fillId="0" borderId="0" xfId="0" applyFill="1" applyBorder="1" applyAlignment="1">
      <alignment vertical="top"/>
    </xf>
    <xf numFmtId="164" fontId="9" fillId="0" borderId="0" xfId="1" applyNumberFormat="1" applyFont="1" applyFill="1" applyBorder="1" applyAlignment="1">
      <alignment horizontal="justify" vertical="top" wrapText="1"/>
    </xf>
    <xf numFmtId="164" fontId="4" fillId="0" borderId="3" xfId="1" applyNumberFormat="1" applyFont="1" applyFill="1" applyBorder="1" applyAlignment="1">
      <alignment vertical="top"/>
    </xf>
    <xf numFmtId="164" fontId="9" fillId="0" borderId="16" xfId="1" applyNumberFormat="1" applyFont="1" applyFill="1" applyBorder="1" applyAlignment="1">
      <alignment horizontal="justify" vertical="top" wrapText="1"/>
    </xf>
    <xf numFmtId="0" fontId="0" fillId="0" borderId="15" xfId="0" applyBorder="1" applyAlignment="1">
      <alignment vertical="top"/>
    </xf>
    <xf numFmtId="43" fontId="4" fillId="0" borderId="3" xfId="2" applyFont="1" applyFill="1" applyBorder="1" applyAlignment="1">
      <alignment vertical="top"/>
    </xf>
    <xf numFmtId="164" fontId="4" fillId="0" borderId="16" xfId="1" applyNumberFormat="1" applyFont="1" applyFill="1" applyBorder="1" applyAlignment="1">
      <alignment horizontal="justify" vertical="top"/>
    </xf>
    <xf numFmtId="4" fontId="3" fillId="0" borderId="4" xfId="2" applyNumberFormat="1" applyFont="1" applyFill="1" applyBorder="1" applyAlignment="1">
      <alignment horizontal="center" vertical="center"/>
    </xf>
    <xf numFmtId="164" fontId="5" fillId="3" borderId="4"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3" fillId="3" borderId="1" xfId="1"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5" fillId="3"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4" fontId="8" fillId="0" borderId="1" xfId="1" applyNumberFormat="1" applyFont="1" applyFill="1" applyBorder="1" applyAlignment="1">
      <alignment horizontal="center" vertical="center"/>
    </xf>
    <xf numFmtId="7" fontId="4" fillId="0" borderId="3"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164" fontId="5" fillId="2" borderId="1" xfId="1"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7" fontId="4" fillId="2" borderId="3"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3" fontId="3" fillId="0" borderId="4" xfId="2" applyFont="1" applyFill="1" applyBorder="1" applyAlignment="1">
      <alignment horizontal="center" vertical="center"/>
    </xf>
    <xf numFmtId="4" fontId="8" fillId="0" borderId="4" xfId="2" applyNumberFormat="1" applyFont="1" applyFill="1" applyBorder="1" applyAlignment="1">
      <alignment horizontal="center" vertical="center"/>
    </xf>
    <xf numFmtId="4" fontId="5" fillId="0" borderId="4" xfId="2" applyNumberFormat="1" applyFont="1" applyFill="1" applyBorder="1" applyAlignment="1">
      <alignment horizontal="center" vertical="center"/>
    </xf>
    <xf numFmtId="164" fontId="5" fillId="0" borderId="1" xfId="1" applyNumberFormat="1" applyFont="1" applyFill="1" applyBorder="1" applyAlignment="1">
      <alignment horizontal="justify" vertical="center" wrapText="1"/>
    </xf>
    <xf numFmtId="164" fontId="3" fillId="4" borderId="4"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164" fontId="5" fillId="4" borderId="4"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164" fontId="4" fillId="4" borderId="3"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0" fontId="5" fillId="0" borderId="5" xfId="0" applyFont="1" applyFill="1" applyBorder="1" applyAlignment="1">
      <alignment vertical="center" wrapText="1"/>
    </xf>
    <xf numFmtId="0" fontId="5" fillId="0" borderId="5" xfId="0" applyFont="1" applyFill="1" applyBorder="1" applyAlignment="1">
      <alignment wrapText="1"/>
    </xf>
    <xf numFmtId="0" fontId="5" fillId="0" borderId="5" xfId="0" applyFont="1" applyFill="1" applyBorder="1" applyAlignment="1">
      <alignment horizontal="left" vertical="center" wrapText="1"/>
    </xf>
    <xf numFmtId="164" fontId="5" fillId="0" borderId="4" xfId="1" applyNumberFormat="1" applyFont="1" applyFill="1" applyBorder="1" applyAlignment="1">
      <alignment horizontal="justify" vertical="center" wrapText="1"/>
    </xf>
    <xf numFmtId="0" fontId="5" fillId="0" borderId="5" xfId="0" applyFont="1" applyFill="1" applyBorder="1" applyAlignment="1">
      <alignment horizontal="left" wrapText="1"/>
    </xf>
    <xf numFmtId="0" fontId="4" fillId="0" borderId="2" xfId="0" applyFont="1" applyFill="1" applyBorder="1" applyAlignment="1">
      <alignment vertical="center"/>
    </xf>
    <xf numFmtId="0" fontId="5" fillId="0" borderId="6" xfId="0" applyFont="1" applyFill="1" applyBorder="1" applyAlignment="1">
      <alignment vertical="center" wrapText="1"/>
    </xf>
    <xf numFmtId="0" fontId="5" fillId="0" borderId="18" xfId="0" applyFont="1" applyFill="1" applyBorder="1" applyAlignment="1">
      <alignmen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7" xfId="0" applyFill="1" applyBorder="1" applyAlignment="1">
      <alignment horizontal="center" vertical="center"/>
    </xf>
    <xf numFmtId="49" fontId="8" fillId="0" borderId="4" xfId="1" applyNumberFormat="1" applyFont="1" applyFill="1" applyBorder="1" applyAlignment="1">
      <alignment horizontal="center" vertical="center"/>
    </xf>
    <xf numFmtId="43" fontId="4" fillId="0" borderId="3" xfId="2" applyNumberFormat="1" applyFont="1" applyFill="1" applyBorder="1" applyAlignment="1">
      <alignment vertical="center"/>
    </xf>
    <xf numFmtId="164" fontId="5" fillId="0" borderId="4"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xf>
    <xf numFmtId="49" fontId="5" fillId="0" borderId="14" xfId="1" applyNumberFormat="1" applyFont="1" applyFill="1" applyBorder="1" applyAlignment="1">
      <alignment horizontal="center" vertical="center"/>
    </xf>
    <xf numFmtId="4" fontId="5" fillId="0" borderId="14" xfId="2" applyNumberFormat="1" applyFont="1" applyFill="1" applyBorder="1" applyAlignment="1">
      <alignment horizontal="center" vertical="center"/>
    </xf>
    <xf numFmtId="164" fontId="5" fillId="0" borderId="13" xfId="1" applyNumberFormat="1" applyFont="1" applyFill="1" applyBorder="1" applyAlignment="1">
      <alignment horizontal="justify" vertical="center" wrapText="1"/>
    </xf>
    <xf numFmtId="49" fontId="5" fillId="0" borderId="13" xfId="1" applyNumberFormat="1" applyFont="1" applyFill="1" applyBorder="1" applyAlignment="1">
      <alignment horizontal="center" vertical="center"/>
    </xf>
    <xf numFmtId="43" fontId="5" fillId="0" borderId="13" xfId="2" applyFont="1" applyFill="1" applyBorder="1" applyAlignment="1">
      <alignment horizontal="center" vertical="center"/>
    </xf>
    <xf numFmtId="164" fontId="8" fillId="4" borderId="13" xfId="1" applyNumberFormat="1" applyFont="1" applyFill="1" applyBorder="1" applyAlignment="1">
      <alignment horizontal="center" vertical="center"/>
    </xf>
    <xf numFmtId="164" fontId="8" fillId="3" borderId="1" xfId="1" applyNumberFormat="1" applyFont="1" applyFill="1" applyBorder="1" applyAlignment="1">
      <alignment horizontal="center" vertical="center"/>
    </xf>
    <xf numFmtId="43" fontId="8" fillId="0" borderId="4" xfId="2" applyFont="1" applyFill="1" applyBorder="1" applyAlignment="1">
      <alignment horizontal="center" vertical="center"/>
    </xf>
    <xf numFmtId="0" fontId="12" fillId="0" borderId="0" xfId="0" applyFont="1" applyFill="1" applyBorder="1" applyAlignment="1">
      <alignment vertical="top"/>
    </xf>
    <xf numFmtId="9" fontId="0" fillId="0" borderId="0" xfId="0" applyNumberFormat="1" applyFill="1" applyAlignment="1">
      <alignment vertical="top"/>
    </xf>
    <xf numFmtId="164" fontId="8" fillId="0" borderId="1" xfId="1" applyNumberFormat="1" applyFont="1" applyFill="1" applyBorder="1" applyAlignment="1">
      <alignment horizontal="justify" vertical="center" wrapText="1"/>
    </xf>
    <xf numFmtId="0" fontId="3" fillId="0" borderId="5" xfId="0" applyFont="1" applyFill="1" applyBorder="1" applyAlignment="1">
      <alignment horizontal="left" vertical="center" wrapText="1"/>
    </xf>
    <xf numFmtId="7" fontId="13" fillId="3" borderId="3" xfId="1" applyNumberFormat="1" applyFont="1" applyFill="1" applyBorder="1" applyAlignment="1">
      <alignment horizontal="center" vertical="center"/>
    </xf>
    <xf numFmtId="0" fontId="6" fillId="5" borderId="3" xfId="0" applyFont="1" applyFill="1" applyBorder="1" applyAlignment="1">
      <alignment horizontal="center" vertical="top" wrapText="1"/>
    </xf>
    <xf numFmtId="164" fontId="8" fillId="3" borderId="13" xfId="1" applyNumberFormat="1" applyFont="1" applyFill="1" applyBorder="1" applyAlignment="1">
      <alignment horizontal="center" vertical="center"/>
    </xf>
    <xf numFmtId="164" fontId="8" fillId="2" borderId="13"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0" fontId="6" fillId="5" borderId="2" xfId="0" applyFont="1" applyFill="1" applyBorder="1" applyAlignment="1">
      <alignment horizontal="center" vertical="top"/>
    </xf>
    <xf numFmtId="0" fontId="6" fillId="3" borderId="3" xfId="0" applyFont="1" applyFill="1" applyBorder="1" applyAlignment="1">
      <alignment horizontal="center" vertical="top" wrapText="1"/>
    </xf>
    <xf numFmtId="43" fontId="6" fillId="5" borderId="3" xfId="2" applyFont="1" applyFill="1" applyBorder="1" applyAlignment="1">
      <alignment horizontal="center" vertical="top" wrapText="1"/>
    </xf>
    <xf numFmtId="0" fontId="6" fillId="5" borderId="3"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4" borderId="3" xfId="0" applyFont="1" applyFill="1" applyBorder="1" applyAlignment="1">
      <alignment horizontal="center" vertical="top"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vertical="top"/>
    </xf>
    <xf numFmtId="0" fontId="8" fillId="0" borderId="12" xfId="0" applyFont="1" applyFill="1" applyBorder="1" applyAlignment="1">
      <alignment vertical="center" wrapText="1"/>
    </xf>
    <xf numFmtId="0" fontId="5" fillId="0"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5" xfId="0" applyFont="1" applyFill="1" applyBorder="1" applyAlignment="1">
      <alignment vertical="top" wrapText="1"/>
    </xf>
    <xf numFmtId="0" fontId="6" fillId="5" borderId="7" xfId="0" applyFont="1" applyFill="1" applyBorder="1" applyAlignment="1">
      <alignment vertical="top" wrapText="1"/>
    </xf>
    <xf numFmtId="0" fontId="6" fillId="5" borderId="8" xfId="0" applyFont="1" applyFill="1" applyBorder="1" applyAlignment="1">
      <alignment vertical="top" wrapText="1"/>
    </xf>
    <xf numFmtId="0" fontId="2" fillId="3" borderId="19" xfId="0" applyFont="1" applyFill="1" applyBorder="1" applyAlignment="1">
      <alignment vertical="top"/>
    </xf>
    <xf numFmtId="0" fontId="0" fillId="0" borderId="20" xfId="0" applyBorder="1" applyAlignment="1">
      <alignment vertical="top"/>
    </xf>
    <xf numFmtId="0" fontId="0" fillId="0" borderId="21" xfId="0" applyBorder="1" applyAlignment="1">
      <alignment vertical="top"/>
    </xf>
    <xf numFmtId="0" fontId="2" fillId="2" borderId="19" xfId="0" applyFont="1"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10" fillId="4" borderId="19" xfId="0" applyFont="1" applyFill="1" applyBorder="1" applyAlignment="1">
      <alignment vertical="top"/>
    </xf>
    <xf numFmtId="0" fontId="7" fillId="4" borderId="20" xfId="0" applyFont="1" applyFill="1" applyBorder="1" applyAlignment="1">
      <alignment vertical="top"/>
    </xf>
    <xf numFmtId="0" fontId="7" fillId="4" borderId="21" xfId="0" applyFont="1" applyFill="1" applyBorder="1" applyAlignment="1">
      <alignment vertical="top"/>
    </xf>
  </cellXfs>
  <cellStyles count="3">
    <cellStyle name="Komma" xfId="2" builtinId="3"/>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topLeftCell="A19" workbookViewId="0">
      <selection activeCell="B20" sqref="B20"/>
    </sheetView>
  </sheetViews>
  <sheetFormatPr baseColWidth="10" defaultColWidth="11.44140625" defaultRowHeight="13.2" x14ac:dyDescent="0.25"/>
  <cols>
    <col min="1" max="1" width="3.6640625" style="1" customWidth="1"/>
    <col min="2" max="2" width="29.6640625" style="1" customWidth="1"/>
    <col min="3" max="3" width="12.88671875" style="1" customWidth="1"/>
    <col min="4" max="4" width="13" style="1" customWidth="1"/>
    <col min="5" max="5" width="9.88671875" style="1" customWidth="1"/>
    <col min="6" max="6" width="13.109375" style="9" bestFit="1" customWidth="1"/>
    <col min="7" max="7" width="64" style="2" customWidth="1"/>
    <col min="8" max="8" width="12.33203125" style="1" bestFit="1" customWidth="1"/>
    <col min="9" max="9" width="11.6640625" style="1" bestFit="1" customWidth="1"/>
    <col min="10" max="16384" width="11.44140625" style="1"/>
  </cols>
  <sheetData>
    <row r="1" spans="1:10" ht="13.8" thickBot="1" x14ac:dyDescent="0.3">
      <c r="A1" s="99" t="s">
        <v>41</v>
      </c>
      <c r="B1" s="100"/>
      <c r="C1" s="100"/>
      <c r="D1" s="100"/>
      <c r="E1" s="100"/>
      <c r="F1" s="100"/>
      <c r="G1" s="101"/>
    </row>
    <row r="2" spans="1:10" ht="61.8" customHeight="1" thickBot="1" x14ac:dyDescent="0.3">
      <c r="A2" s="97" t="s">
        <v>2</v>
      </c>
      <c r="B2" s="81" t="s">
        <v>0</v>
      </c>
      <c r="C2" s="82" t="s">
        <v>3</v>
      </c>
      <c r="D2" s="77" t="s">
        <v>4</v>
      </c>
      <c r="E2" s="77" t="s">
        <v>14</v>
      </c>
      <c r="F2" s="83" t="s">
        <v>42</v>
      </c>
      <c r="G2" s="84" t="s">
        <v>34</v>
      </c>
    </row>
    <row r="3" spans="1:10" ht="10.199999999999999" customHeight="1" thickBot="1" x14ac:dyDescent="0.3">
      <c r="A3" s="98"/>
      <c r="B3" s="81">
        <v>1</v>
      </c>
      <c r="C3" s="82">
        <v>2</v>
      </c>
      <c r="D3" s="77">
        <v>3</v>
      </c>
      <c r="E3" s="77">
        <v>4</v>
      </c>
      <c r="F3" s="77">
        <v>5</v>
      </c>
      <c r="G3" s="77">
        <v>6</v>
      </c>
    </row>
    <row r="4" spans="1:10" s="2" customFormat="1" ht="23.4" customHeight="1" x14ac:dyDescent="0.25">
      <c r="A4" s="88">
        <v>1</v>
      </c>
      <c r="B4" s="50" t="s">
        <v>10</v>
      </c>
      <c r="C4" s="25">
        <f>349114.71</f>
        <v>349114.71</v>
      </c>
      <c r="D4" s="26">
        <f>+(C4/90)*100*10%</f>
        <v>38790.523333333338</v>
      </c>
      <c r="E4" s="37" t="s">
        <v>13</v>
      </c>
      <c r="F4" s="38">
        <f>+C4+D4</f>
        <v>387905.23333333334</v>
      </c>
      <c r="G4" s="51" t="s">
        <v>18</v>
      </c>
      <c r="H4" s="10"/>
    </row>
    <row r="5" spans="1:10" s="2" customFormat="1" ht="47.4" customHeight="1" x14ac:dyDescent="0.25">
      <c r="A5" s="89">
        <v>2</v>
      </c>
      <c r="B5" s="87" t="s">
        <v>27</v>
      </c>
      <c r="C5" s="27">
        <v>3150000</v>
      </c>
      <c r="D5" s="28">
        <v>350000</v>
      </c>
      <c r="E5" s="37" t="s">
        <v>13</v>
      </c>
      <c r="F5" s="71">
        <v>3500000</v>
      </c>
      <c r="G5" s="74" t="s">
        <v>47</v>
      </c>
      <c r="H5" s="10"/>
      <c r="J5" s="73"/>
    </row>
    <row r="6" spans="1:10" s="2" customFormat="1" ht="51" customHeight="1" x14ac:dyDescent="0.25">
      <c r="A6" s="89">
        <v>3</v>
      </c>
      <c r="B6" s="95" t="s">
        <v>48</v>
      </c>
      <c r="C6" s="70">
        <v>430041.3</v>
      </c>
      <c r="D6" s="31">
        <v>47782.37</v>
      </c>
      <c r="E6" s="45" t="s">
        <v>13</v>
      </c>
      <c r="F6" s="71">
        <v>477823.67</v>
      </c>
      <c r="G6" s="74" t="s">
        <v>49</v>
      </c>
      <c r="H6" s="10"/>
      <c r="J6" s="73"/>
    </row>
    <row r="7" spans="1:10" ht="30" customHeight="1" x14ac:dyDescent="0.25">
      <c r="A7" s="90">
        <v>4</v>
      </c>
      <c r="B7" s="75" t="s">
        <v>9</v>
      </c>
      <c r="C7" s="27">
        <v>42321.24</v>
      </c>
      <c r="D7" s="28">
        <v>302925</v>
      </c>
      <c r="E7" s="37" t="s">
        <v>13</v>
      </c>
      <c r="F7" s="38">
        <f>+C7+D7</f>
        <v>345246.24</v>
      </c>
      <c r="G7" s="41" t="s">
        <v>15</v>
      </c>
      <c r="H7" s="10"/>
    </row>
    <row r="8" spans="1:10" ht="41.4" customHeight="1" x14ac:dyDescent="0.2">
      <c r="A8" s="90">
        <v>5</v>
      </c>
      <c r="B8" s="52" t="s">
        <v>28</v>
      </c>
      <c r="C8" s="29">
        <v>0</v>
      </c>
      <c r="D8" s="30">
        <v>0</v>
      </c>
      <c r="E8" s="45" t="s">
        <v>13</v>
      </c>
      <c r="F8" s="40">
        <v>0</v>
      </c>
      <c r="G8" s="41" t="s">
        <v>44</v>
      </c>
      <c r="H8" s="10"/>
    </row>
    <row r="9" spans="1:10" ht="73.8" customHeight="1" x14ac:dyDescent="0.25">
      <c r="A9" s="90">
        <v>6</v>
      </c>
      <c r="B9" s="94" t="s">
        <v>61</v>
      </c>
      <c r="C9" s="29">
        <f>+(450000/100)*90-353.33</f>
        <v>404646.67</v>
      </c>
      <c r="D9" s="30">
        <f>44960.74</f>
        <v>44960.74</v>
      </c>
      <c r="E9" s="37" t="s">
        <v>13</v>
      </c>
      <c r="F9" s="40">
        <f>+C9+D9</f>
        <v>449607.41</v>
      </c>
      <c r="G9" s="74" t="s">
        <v>51</v>
      </c>
      <c r="H9" s="10"/>
    </row>
    <row r="10" spans="1:10" ht="58.2" customHeight="1" x14ac:dyDescent="0.25">
      <c r="A10" s="90">
        <v>7</v>
      </c>
      <c r="B10" s="50" t="s">
        <v>29</v>
      </c>
      <c r="C10" s="70">
        <f>270000+135000+180000</f>
        <v>585000</v>
      </c>
      <c r="D10" s="31">
        <f>65000</f>
        <v>65000</v>
      </c>
      <c r="E10" s="45" t="s">
        <v>13</v>
      </c>
      <c r="F10" s="39">
        <f>C10+D10</f>
        <v>650000</v>
      </c>
      <c r="G10" s="74" t="s">
        <v>50</v>
      </c>
      <c r="H10" s="10"/>
    </row>
    <row r="11" spans="1:10" ht="49.8" customHeight="1" x14ac:dyDescent="0.25">
      <c r="A11" s="90">
        <v>8</v>
      </c>
      <c r="B11" s="50" t="s">
        <v>30</v>
      </c>
      <c r="C11" s="70">
        <v>451925</v>
      </c>
      <c r="D11" s="31">
        <v>50213.89</v>
      </c>
      <c r="E11" s="45" t="s">
        <v>13</v>
      </c>
      <c r="F11" s="39">
        <v>502138.89</v>
      </c>
      <c r="G11" s="74" t="s">
        <v>60</v>
      </c>
      <c r="H11" s="10"/>
    </row>
    <row r="12" spans="1:10" ht="27" customHeight="1" thickBot="1" x14ac:dyDescent="0.3">
      <c r="A12" s="91">
        <v>9</v>
      </c>
      <c r="B12" s="93" t="s">
        <v>59</v>
      </c>
      <c r="C12" s="78">
        <v>321658.56</v>
      </c>
      <c r="D12" s="63"/>
      <c r="E12" s="64"/>
      <c r="F12" s="65"/>
      <c r="G12" s="66"/>
      <c r="H12" s="10"/>
    </row>
    <row r="13" spans="1:10" s="2" customFormat="1" ht="18.600000000000001" customHeight="1" thickBot="1" x14ac:dyDescent="0.3">
      <c r="A13" s="92"/>
      <c r="B13" s="53" t="s">
        <v>1</v>
      </c>
      <c r="C13" s="76">
        <f>+SUM(C4:C12)</f>
        <v>5734707.4799999995</v>
      </c>
      <c r="D13" s="32">
        <f>+SUM(D4:D12)</f>
        <v>899672.52333333332</v>
      </c>
      <c r="E13" s="19"/>
      <c r="F13" s="61"/>
      <c r="G13" s="20"/>
      <c r="H13" s="10"/>
    </row>
    <row r="14" spans="1:10" s="2" customFormat="1" ht="22.95" customHeight="1" x14ac:dyDescent="0.25">
      <c r="A14" s="17"/>
      <c r="B14" s="72"/>
      <c r="C14" s="14"/>
      <c r="D14" s="14"/>
      <c r="E14" s="15"/>
      <c r="F14" s="16"/>
      <c r="G14" s="18"/>
      <c r="H14" s="10"/>
    </row>
    <row r="15" spans="1:10" ht="13.8" thickBot="1" x14ac:dyDescent="0.3">
      <c r="A15" s="102" t="s">
        <v>39</v>
      </c>
      <c r="B15" s="103"/>
      <c r="C15" s="103" t="s">
        <v>12</v>
      </c>
      <c r="D15" s="103"/>
      <c r="E15" s="103"/>
      <c r="F15" s="103"/>
      <c r="G15" s="104"/>
    </row>
    <row r="16" spans="1:10" ht="63" customHeight="1" thickBot="1" x14ac:dyDescent="0.3">
      <c r="A16" s="97" t="s">
        <v>2</v>
      </c>
      <c r="B16" s="81" t="s">
        <v>0</v>
      </c>
      <c r="C16" s="85" t="s">
        <v>5</v>
      </c>
      <c r="D16" s="77" t="s">
        <v>6</v>
      </c>
      <c r="E16" s="77" t="s">
        <v>14</v>
      </c>
      <c r="F16" s="83" t="s">
        <v>26</v>
      </c>
      <c r="G16" s="84" t="s">
        <v>34</v>
      </c>
    </row>
    <row r="17" spans="1:10" ht="11.4" customHeight="1" thickBot="1" x14ac:dyDescent="0.3">
      <c r="A17" s="98"/>
      <c r="B17" s="81">
        <v>1</v>
      </c>
      <c r="C17" s="85">
        <v>2</v>
      </c>
      <c r="D17" s="77">
        <v>3</v>
      </c>
      <c r="E17" s="77">
        <v>4</v>
      </c>
      <c r="F17" s="77">
        <v>5</v>
      </c>
      <c r="G17" s="77">
        <v>6</v>
      </c>
    </row>
    <row r="18" spans="1:10" ht="55.95" customHeight="1" x14ac:dyDescent="0.25">
      <c r="A18" s="58">
        <v>10</v>
      </c>
      <c r="B18" s="48" t="s">
        <v>65</v>
      </c>
      <c r="C18" s="33">
        <f>3271938.62</f>
        <v>3271938.62</v>
      </c>
      <c r="D18" s="26">
        <f>+(C18/90)*100*10%</f>
        <v>363548.73555555556</v>
      </c>
      <c r="E18" s="37" t="s">
        <v>45</v>
      </c>
      <c r="F18" s="40">
        <f>+C18+D18</f>
        <v>3635487.3555555558</v>
      </c>
      <c r="G18" s="62" t="s">
        <v>52</v>
      </c>
      <c r="H18" s="11"/>
      <c r="I18" s="12"/>
      <c r="J18" s="13"/>
    </row>
    <row r="19" spans="1:10" ht="20.399999999999999" customHeight="1" x14ac:dyDescent="0.25">
      <c r="A19" s="56">
        <v>11</v>
      </c>
      <c r="B19" s="48" t="s">
        <v>66</v>
      </c>
      <c r="C19" s="33">
        <v>742500</v>
      </c>
      <c r="D19" s="26">
        <v>82500</v>
      </c>
      <c r="E19" s="37" t="s">
        <v>45</v>
      </c>
      <c r="F19" s="40">
        <v>825000</v>
      </c>
      <c r="G19" s="41" t="s">
        <v>62</v>
      </c>
      <c r="H19" s="11"/>
      <c r="I19" s="11"/>
    </row>
    <row r="20" spans="1:10" ht="34.799999999999997" customHeight="1" x14ac:dyDescent="0.25">
      <c r="A20" s="56">
        <v>12</v>
      </c>
      <c r="B20" s="94" t="s">
        <v>67</v>
      </c>
      <c r="C20" s="33">
        <v>168300</v>
      </c>
      <c r="D20" s="26">
        <v>18700</v>
      </c>
      <c r="E20" s="37" t="s">
        <v>45</v>
      </c>
      <c r="F20" s="40">
        <v>187000</v>
      </c>
      <c r="G20" s="41" t="s">
        <v>24</v>
      </c>
      <c r="H20" s="11"/>
    </row>
    <row r="21" spans="1:10" ht="53.4" customHeight="1" x14ac:dyDescent="0.25">
      <c r="A21" s="56">
        <v>13</v>
      </c>
      <c r="B21" s="48" t="s">
        <v>43</v>
      </c>
      <c r="C21" s="34">
        <v>180000</v>
      </c>
      <c r="D21" s="30">
        <v>20000</v>
      </c>
      <c r="E21" s="37" t="s">
        <v>45</v>
      </c>
      <c r="F21" s="40">
        <v>200000</v>
      </c>
      <c r="G21" s="41" t="s">
        <v>25</v>
      </c>
      <c r="H21" s="11"/>
    </row>
    <row r="22" spans="1:10" ht="60" customHeight="1" x14ac:dyDescent="0.2">
      <c r="A22" s="56">
        <v>14</v>
      </c>
      <c r="B22" s="49" t="s">
        <v>31</v>
      </c>
      <c r="C22" s="35">
        <v>118047.5</v>
      </c>
      <c r="D22" s="31">
        <v>13116.39</v>
      </c>
      <c r="E22" s="45" t="s">
        <v>45</v>
      </c>
      <c r="F22" s="39">
        <v>131163.89000000001</v>
      </c>
      <c r="G22" s="74" t="s">
        <v>53</v>
      </c>
      <c r="H22" s="11"/>
    </row>
    <row r="23" spans="1:10" ht="44.4" customHeight="1" x14ac:dyDescent="0.25">
      <c r="A23" s="56">
        <v>15</v>
      </c>
      <c r="B23" s="48" t="s">
        <v>32</v>
      </c>
      <c r="C23" s="34">
        <v>135000</v>
      </c>
      <c r="D23" s="30">
        <v>15000</v>
      </c>
      <c r="E23" s="37" t="s">
        <v>45</v>
      </c>
      <c r="F23" s="40">
        <v>150000</v>
      </c>
      <c r="G23" s="74" t="s">
        <v>54</v>
      </c>
      <c r="H23" s="11"/>
    </row>
    <row r="24" spans="1:10" ht="42.6" customHeight="1" x14ac:dyDescent="0.2">
      <c r="A24" s="56">
        <v>16</v>
      </c>
      <c r="B24" s="52" t="s">
        <v>58</v>
      </c>
      <c r="C24" s="34">
        <v>0</v>
      </c>
      <c r="D24" s="30">
        <v>0</v>
      </c>
      <c r="E24" s="45" t="s">
        <v>45</v>
      </c>
      <c r="F24" s="40">
        <v>0</v>
      </c>
      <c r="G24" s="41" t="s">
        <v>56</v>
      </c>
      <c r="H24" s="11"/>
    </row>
    <row r="25" spans="1:10" ht="51.6" customHeight="1" x14ac:dyDescent="0.25">
      <c r="A25" s="56">
        <v>17</v>
      </c>
      <c r="B25" s="96" t="s">
        <v>33</v>
      </c>
      <c r="C25" s="34">
        <v>0</v>
      </c>
      <c r="D25" s="30">
        <v>0</v>
      </c>
      <c r="E25" s="45" t="s">
        <v>45</v>
      </c>
      <c r="F25" s="40">
        <v>0</v>
      </c>
      <c r="G25" s="41" t="s">
        <v>57</v>
      </c>
      <c r="H25" s="11"/>
      <c r="I25" s="11"/>
    </row>
    <row r="26" spans="1:10" ht="27.6" customHeight="1" thickBot="1" x14ac:dyDescent="0.3">
      <c r="A26" s="59">
        <v>18</v>
      </c>
      <c r="B26" s="93" t="s">
        <v>59</v>
      </c>
      <c r="C26" s="79">
        <f>29080.38+36000+72000+18752.5</f>
        <v>155832.88</v>
      </c>
      <c r="D26" s="80">
        <f>17314.76</f>
        <v>17314.759999999998</v>
      </c>
      <c r="E26" s="64" t="s">
        <v>45</v>
      </c>
      <c r="F26" s="65"/>
      <c r="G26" s="66"/>
      <c r="H26" s="11"/>
    </row>
    <row r="27" spans="1:10" ht="18" customHeight="1" thickBot="1" x14ac:dyDescent="0.3">
      <c r="A27" s="21"/>
      <c r="B27" s="53" t="s">
        <v>1</v>
      </c>
      <c r="C27" s="36">
        <f>SUM(C18:C26)</f>
        <v>4771619</v>
      </c>
      <c r="D27" s="32">
        <f>SUM(D18:D26)</f>
        <v>530179.88555555558</v>
      </c>
      <c r="E27" s="19"/>
      <c r="F27" s="22"/>
      <c r="G27" s="20"/>
      <c r="H27" s="11"/>
    </row>
    <row r="28" spans="1:10" ht="22.95" customHeight="1" x14ac:dyDescent="0.25">
      <c r="A28" s="11"/>
      <c r="E28" s="11"/>
      <c r="F28" s="1"/>
      <c r="G28" s="1"/>
      <c r="H28" s="11"/>
    </row>
    <row r="29" spans="1:10" ht="18" customHeight="1" thickBot="1" x14ac:dyDescent="0.3">
      <c r="A29" s="105" t="s">
        <v>40</v>
      </c>
      <c r="B29" s="106" t="s">
        <v>37</v>
      </c>
      <c r="C29" s="106"/>
      <c r="D29" s="106" t="s">
        <v>12</v>
      </c>
      <c r="E29" s="106"/>
      <c r="F29" s="106"/>
      <c r="G29" s="107"/>
    </row>
    <row r="30" spans="1:10" ht="48.6" customHeight="1" thickBot="1" x14ac:dyDescent="0.3">
      <c r="A30" s="97" t="s">
        <v>2</v>
      </c>
      <c r="B30" s="81" t="s">
        <v>0</v>
      </c>
      <c r="C30" s="86" t="s">
        <v>7</v>
      </c>
      <c r="D30" s="77" t="s">
        <v>8</v>
      </c>
      <c r="E30" s="77" t="s">
        <v>46</v>
      </c>
      <c r="F30" s="83" t="s">
        <v>26</v>
      </c>
      <c r="G30" s="84" t="s">
        <v>34</v>
      </c>
    </row>
    <row r="31" spans="1:10" ht="10.199999999999999" customHeight="1" thickBot="1" x14ac:dyDescent="0.3">
      <c r="A31" s="98"/>
      <c r="B31" s="81">
        <v>1</v>
      </c>
      <c r="C31" s="86">
        <v>2</v>
      </c>
      <c r="D31" s="77">
        <v>3</v>
      </c>
      <c r="E31" s="77">
        <v>4</v>
      </c>
      <c r="F31" s="77">
        <v>5</v>
      </c>
      <c r="G31" s="77">
        <v>6</v>
      </c>
    </row>
    <row r="32" spans="1:10" ht="28.95" customHeight="1" x14ac:dyDescent="0.25">
      <c r="A32" s="58">
        <v>19</v>
      </c>
      <c r="B32" s="48" t="s">
        <v>11</v>
      </c>
      <c r="C32" s="42">
        <v>1175325.43</v>
      </c>
      <c r="D32" s="43">
        <v>0</v>
      </c>
      <c r="E32" s="37" t="s">
        <v>16</v>
      </c>
      <c r="F32" s="38">
        <f>+C32</f>
        <v>1175325.43</v>
      </c>
      <c r="G32" s="41" t="s">
        <v>19</v>
      </c>
    </row>
    <row r="33" spans="1:7" ht="72.599999999999994" customHeight="1" x14ac:dyDescent="0.25">
      <c r="A33" s="57">
        <v>20</v>
      </c>
      <c r="B33" s="54" t="s">
        <v>35</v>
      </c>
      <c r="C33" s="44">
        <v>4970822.57</v>
      </c>
      <c r="D33" s="26">
        <v>0</v>
      </c>
      <c r="E33" s="60" t="s">
        <v>17</v>
      </c>
      <c r="F33" s="40">
        <v>4970822.57</v>
      </c>
      <c r="G33" s="74" t="s">
        <v>64</v>
      </c>
    </row>
    <row r="34" spans="1:7" ht="63" customHeight="1" x14ac:dyDescent="0.2">
      <c r="A34" s="57">
        <v>21</v>
      </c>
      <c r="B34" s="52" t="s">
        <v>36</v>
      </c>
      <c r="C34" s="44">
        <v>0</v>
      </c>
      <c r="D34" s="26">
        <v>0</v>
      </c>
      <c r="E34" s="45" t="s">
        <v>19</v>
      </c>
      <c r="F34" s="40">
        <v>0</v>
      </c>
      <c r="G34" s="41" t="s">
        <v>55</v>
      </c>
    </row>
    <row r="35" spans="1:7" ht="30.6" customHeight="1" x14ac:dyDescent="0.25">
      <c r="A35" s="56">
        <v>22</v>
      </c>
      <c r="B35" s="48" t="s">
        <v>20</v>
      </c>
      <c r="C35" s="42">
        <v>0</v>
      </c>
      <c r="D35" s="43">
        <v>0</v>
      </c>
      <c r="E35" s="37" t="s">
        <v>19</v>
      </c>
      <c r="F35" s="24" t="s">
        <v>19</v>
      </c>
      <c r="G35" s="41" t="s">
        <v>23</v>
      </c>
    </row>
    <row r="36" spans="1:7" ht="41.4" customHeight="1" x14ac:dyDescent="0.25">
      <c r="A36" s="56">
        <v>23</v>
      </c>
      <c r="B36" s="48" t="s">
        <v>21</v>
      </c>
      <c r="C36" s="44">
        <v>110590.96</v>
      </c>
      <c r="D36" s="26">
        <v>0</v>
      </c>
      <c r="E36" s="45" t="s">
        <v>17</v>
      </c>
      <c r="F36" s="40">
        <f>+C36</f>
        <v>110590.96</v>
      </c>
      <c r="G36" s="41" t="s">
        <v>38</v>
      </c>
    </row>
    <row r="37" spans="1:7" ht="27" customHeight="1" x14ac:dyDescent="0.25">
      <c r="A37" s="56">
        <v>24</v>
      </c>
      <c r="B37" s="48" t="s">
        <v>22</v>
      </c>
      <c r="C37" s="42">
        <v>500000</v>
      </c>
      <c r="D37" s="43">
        <v>0</v>
      </c>
      <c r="E37" s="37" t="s">
        <v>17</v>
      </c>
      <c r="F37" s="24">
        <f>+C37</f>
        <v>500000</v>
      </c>
      <c r="G37" s="41"/>
    </row>
    <row r="38" spans="1:7" ht="36.6" customHeight="1" thickBot="1" x14ac:dyDescent="0.3">
      <c r="A38" s="59">
        <v>45</v>
      </c>
      <c r="B38" s="55" t="s">
        <v>63</v>
      </c>
      <c r="C38" s="69">
        <f>9409.04+390000</f>
        <v>399409.04</v>
      </c>
      <c r="D38" s="63">
        <v>0</v>
      </c>
      <c r="E38" s="67"/>
      <c r="F38" s="68"/>
      <c r="G38" s="66"/>
    </row>
    <row r="39" spans="1:7" ht="23.4" customHeight="1" thickBot="1" x14ac:dyDescent="0.3">
      <c r="A39" s="21"/>
      <c r="B39" s="53" t="s">
        <v>1</v>
      </c>
      <c r="C39" s="46">
        <f>SUM(C32:C38)</f>
        <v>7156148</v>
      </c>
      <c r="D39" s="47">
        <v>0</v>
      </c>
      <c r="E39" s="19"/>
      <c r="F39" s="22"/>
      <c r="G39" s="23"/>
    </row>
    <row r="40" spans="1:7" x14ac:dyDescent="0.25">
      <c r="B40" s="4"/>
      <c r="C40" s="5"/>
      <c r="E40" s="3"/>
    </row>
    <row r="41" spans="1:7" x14ac:dyDescent="0.25">
      <c r="B41" s="6"/>
      <c r="C41" s="7"/>
      <c r="E41" s="3"/>
    </row>
    <row r="42" spans="1:7" x14ac:dyDescent="0.25">
      <c r="B42" s="6"/>
      <c r="C42" s="8"/>
      <c r="E42" s="3"/>
    </row>
    <row r="43" spans="1:7" x14ac:dyDescent="0.25">
      <c r="C43" s="7"/>
      <c r="E43" s="3"/>
    </row>
  </sheetData>
  <mergeCells count="6">
    <mergeCell ref="A2:A3"/>
    <mergeCell ref="A16:A17"/>
    <mergeCell ref="A30:A31"/>
    <mergeCell ref="A1:G1"/>
    <mergeCell ref="A15:G15"/>
    <mergeCell ref="A29:G29"/>
  </mergeCells>
  <pageMargins left="0.23622047244094491" right="0.23622047244094491" top="0.74803149606299213" bottom="0.74803149606299213" header="0.31496062992125984" footer="0.31496062992125984"/>
  <pageSetup paperSize="9" scale="99"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baseColWidth="10" defaultRowHeight="13.2"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Kreis Coesfeld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Woltering, Alexander</dc:creator>
  <cp:lastModifiedBy>Bussmann, Joerg</cp:lastModifiedBy>
  <cp:lastPrinted>2022-05-16T15:03:03Z</cp:lastPrinted>
  <dcterms:created xsi:type="dcterms:W3CDTF">2018-05-15T15:00:06Z</dcterms:created>
  <dcterms:modified xsi:type="dcterms:W3CDTF">2022-05-16T15:06:25Z</dcterms:modified>
</cp:coreProperties>
</file>